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RTGB\Desktop\"/>
    </mc:Choice>
  </mc:AlternateContent>
  <xr:revisionPtr revIDLastSave="0" documentId="13_ncr:1_{19199901-4B0B-4C9B-9AE0-85CE8F78E3A7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Origem do Usuário PS" sheetId="1" r:id="rId1"/>
    <sheet name="Origem do Usuário Inter" sheetId="2" r:id="rId2"/>
    <sheet name="Origem do Usuário AMB" sheetId="3" r:id="rId3"/>
    <sheet name="Demonst de Atenção ao Usuario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23" i="4" l="1"/>
  <c r="AL22" i="4"/>
  <c r="AL21" i="4"/>
  <c r="AL24" i="4" s="1"/>
  <c r="AL20" i="4"/>
  <c r="AK24" i="4"/>
  <c r="AJ24" i="4"/>
  <c r="D24" i="4" l="1"/>
  <c r="C24" i="4"/>
  <c r="X42" i="1" l="1"/>
  <c r="Y42" i="1" s="1"/>
  <c r="V42" i="1"/>
  <c r="W42" i="1" s="1"/>
  <c r="T42" i="1"/>
  <c r="U42" i="1" s="1"/>
  <c r="R42" i="1"/>
  <c r="S42" i="1" s="1"/>
  <c r="P42" i="1"/>
  <c r="Q42" i="1" s="1"/>
  <c r="O42" i="1"/>
  <c r="L42" i="1"/>
  <c r="M21" i="1" s="1"/>
  <c r="J42" i="1"/>
  <c r="K42" i="1" s="1"/>
  <c r="H42" i="1"/>
  <c r="F42" i="1"/>
  <c r="D42" i="1"/>
  <c r="E42" i="1" s="1"/>
  <c r="B42" i="1"/>
  <c r="C42" i="1" s="1"/>
  <c r="Y41" i="1"/>
  <c r="O41" i="1"/>
  <c r="Y40" i="1"/>
  <c r="O40" i="1"/>
  <c r="Y39" i="1"/>
  <c r="O39" i="1"/>
  <c r="Y38" i="1"/>
  <c r="O38" i="1"/>
  <c r="Y37" i="1"/>
  <c r="O37" i="1"/>
  <c r="Y36" i="1"/>
  <c r="O36" i="1"/>
  <c r="Y35" i="1"/>
  <c r="O35" i="1"/>
  <c r="Y34" i="1"/>
  <c r="O34" i="1"/>
  <c r="Y33" i="1"/>
  <c r="O33" i="1"/>
  <c r="Y32" i="1"/>
  <c r="O32" i="1"/>
  <c r="Y31" i="1"/>
  <c r="O31" i="1"/>
  <c r="Y30" i="1"/>
  <c r="O30" i="1"/>
  <c r="Y29" i="1"/>
  <c r="O29" i="1"/>
  <c r="Y28" i="1"/>
  <c r="O28" i="1"/>
  <c r="Y27" i="1"/>
  <c r="O27" i="1"/>
  <c r="Y26" i="1"/>
  <c r="O26" i="1"/>
  <c r="Y25" i="1"/>
  <c r="O25" i="1"/>
  <c r="Y24" i="1"/>
  <c r="O24" i="1"/>
  <c r="Y23" i="1"/>
  <c r="O23" i="1"/>
  <c r="Y22" i="1"/>
  <c r="O22" i="1"/>
  <c r="Y21" i="1"/>
  <c r="O21" i="1"/>
  <c r="Y20" i="1"/>
  <c r="O20" i="1"/>
  <c r="Y19" i="1"/>
  <c r="O19" i="1"/>
  <c r="Y18" i="1"/>
  <c r="O18" i="1"/>
  <c r="Y17" i="1"/>
  <c r="O17" i="1"/>
  <c r="Y16" i="1"/>
  <c r="O16" i="1"/>
  <c r="Y15" i="1"/>
  <c r="O15" i="1"/>
  <c r="Y14" i="1"/>
  <c r="O14" i="1"/>
  <c r="Y13" i="1"/>
  <c r="O13" i="1"/>
  <c r="Y12" i="1"/>
  <c r="O12" i="1"/>
  <c r="Y11" i="1"/>
  <c r="O11" i="1"/>
  <c r="H38" i="3"/>
  <c r="H36" i="3"/>
  <c r="H34" i="3"/>
  <c r="H33" i="3"/>
  <c r="H32" i="3"/>
  <c r="H28" i="3"/>
  <c r="H26" i="3"/>
  <c r="H25" i="3"/>
  <c r="H24" i="3"/>
  <c r="H22" i="3"/>
  <c r="H21" i="3"/>
  <c r="H19" i="3"/>
  <c r="H17" i="3"/>
  <c r="F40" i="3"/>
  <c r="G16" i="3" s="1"/>
  <c r="X40" i="3"/>
  <c r="X42" i="2"/>
  <c r="V42" i="2"/>
  <c r="G9" i="3" l="1"/>
  <c r="G28" i="3"/>
  <c r="G12" i="3"/>
  <c r="W20" i="1"/>
  <c r="W27" i="1"/>
  <c r="W41" i="1"/>
  <c r="W16" i="1"/>
  <c r="W23" i="1"/>
  <c r="W34" i="1"/>
  <c r="W40" i="1"/>
  <c r="W12" i="1"/>
  <c r="W15" i="1"/>
  <c r="W22" i="1"/>
  <c r="W29" i="1"/>
  <c r="W33" i="1"/>
  <c r="W36" i="1"/>
  <c r="W39" i="1"/>
  <c r="W17" i="1"/>
  <c r="W24" i="1"/>
  <c r="W31" i="1"/>
  <c r="W13" i="1"/>
  <c r="W19" i="1"/>
  <c r="W30" i="1"/>
  <c r="W37" i="1"/>
  <c r="W11" i="1"/>
  <c r="W21" i="1"/>
  <c r="W25" i="1"/>
  <c r="W28" i="1"/>
  <c r="W32" i="1"/>
  <c r="S12" i="1"/>
  <c r="S16" i="1"/>
  <c r="S20" i="1"/>
  <c r="S28" i="1"/>
  <c r="S33" i="1"/>
  <c r="S21" i="1"/>
  <c r="S32" i="1"/>
  <c r="S34" i="1"/>
  <c r="K35" i="1"/>
  <c r="K38" i="1"/>
  <c r="K19" i="1"/>
  <c r="K21" i="1"/>
  <c r="K27" i="1"/>
  <c r="K28" i="1"/>
  <c r="K30" i="1"/>
  <c r="K31" i="1"/>
  <c r="K32" i="1"/>
  <c r="K36" i="1"/>
  <c r="K41" i="1"/>
  <c r="K15" i="1"/>
  <c r="K16" i="1"/>
  <c r="K18" i="1"/>
  <c r="K22" i="1"/>
  <c r="K23" i="1"/>
  <c r="K24" i="1"/>
  <c r="K25" i="1"/>
  <c r="K26" i="1"/>
  <c r="K11" i="1"/>
  <c r="K13" i="1"/>
  <c r="K14" i="1"/>
  <c r="S39" i="1"/>
  <c r="S15" i="1"/>
  <c r="S27" i="1"/>
  <c r="S14" i="1"/>
  <c r="S26" i="1"/>
  <c r="K34" i="1"/>
  <c r="K12" i="1"/>
  <c r="W14" i="1"/>
  <c r="K17" i="1"/>
  <c r="W18" i="1"/>
  <c r="K20" i="1"/>
  <c r="S22" i="1"/>
  <c r="W26" i="1"/>
  <c r="K29" i="1"/>
  <c r="S30" i="1"/>
  <c r="K33" i="1"/>
  <c r="W35" i="1"/>
  <c r="K37" i="1"/>
  <c r="W38" i="1"/>
  <c r="S38" i="1"/>
  <c r="S13" i="1"/>
  <c r="S19" i="1"/>
  <c r="S25" i="1"/>
  <c r="S31" i="1"/>
  <c r="S37" i="1"/>
  <c r="S41" i="1"/>
  <c r="S36" i="1"/>
  <c r="S40" i="1"/>
  <c r="S18" i="1"/>
  <c r="S24" i="1"/>
  <c r="S11" i="1"/>
  <c r="S17" i="1"/>
  <c r="S23" i="1"/>
  <c r="S29" i="1"/>
  <c r="S35" i="1"/>
  <c r="K40" i="1"/>
  <c r="K39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C11" i="1"/>
  <c r="C20" i="1"/>
  <c r="C22" i="1"/>
  <c r="C14" i="1"/>
  <c r="C23" i="1"/>
  <c r="C17" i="1"/>
  <c r="C26" i="1"/>
  <c r="C19" i="1"/>
  <c r="C13" i="1"/>
  <c r="C16" i="1"/>
  <c r="C25" i="1"/>
  <c r="M11" i="1"/>
  <c r="M22" i="1"/>
  <c r="M19" i="1"/>
  <c r="M26" i="1"/>
  <c r="M28" i="1"/>
  <c r="M30" i="1"/>
  <c r="M32" i="1"/>
  <c r="M34" i="1"/>
  <c r="M36" i="1"/>
  <c r="M37" i="1"/>
  <c r="M39" i="1"/>
  <c r="M41" i="1"/>
  <c r="M23" i="1"/>
  <c r="M13" i="1"/>
  <c r="M20" i="1"/>
  <c r="M24" i="1"/>
  <c r="M14" i="1"/>
  <c r="M18" i="1"/>
  <c r="M25" i="1"/>
  <c r="M15" i="1"/>
  <c r="M42" i="1"/>
  <c r="M12" i="1"/>
  <c r="M27" i="1"/>
  <c r="M29" i="1"/>
  <c r="M31" i="1"/>
  <c r="M33" i="1"/>
  <c r="M35" i="1"/>
  <c r="M38" i="1"/>
  <c r="M40" i="1"/>
  <c r="M16" i="1"/>
  <c r="M17" i="1"/>
  <c r="C12" i="1"/>
  <c r="C15" i="1"/>
  <c r="C18" i="1"/>
  <c r="C21" i="1"/>
  <c r="C24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41" i="1"/>
  <c r="G40" i="1"/>
  <c r="G39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42" i="1"/>
  <c r="G11" i="1"/>
  <c r="G13" i="1"/>
  <c r="G15" i="1"/>
  <c r="G17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G12" i="1"/>
  <c r="G14" i="1"/>
  <c r="G16" i="1"/>
  <c r="G18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Q26" i="1"/>
  <c r="E27" i="1"/>
  <c r="Q27" i="1"/>
  <c r="E28" i="1"/>
  <c r="Q28" i="1"/>
  <c r="E29" i="1"/>
  <c r="Q29" i="1"/>
  <c r="E30" i="1"/>
  <c r="Q30" i="1"/>
  <c r="E31" i="1"/>
  <c r="Q31" i="1"/>
  <c r="E32" i="1"/>
  <c r="Q32" i="1"/>
  <c r="E33" i="1"/>
  <c r="Q33" i="1"/>
  <c r="E34" i="1"/>
  <c r="Q34" i="1"/>
  <c r="E35" i="1"/>
  <c r="Q35" i="1"/>
  <c r="E36" i="1"/>
  <c r="Q36" i="1"/>
  <c r="E37" i="1"/>
  <c r="Q37" i="1"/>
  <c r="E38" i="1"/>
  <c r="Q38" i="1"/>
  <c r="E39" i="1"/>
  <c r="Q39" i="1"/>
  <c r="E40" i="1"/>
  <c r="Q40" i="1"/>
  <c r="E41" i="1"/>
  <c r="Q41" i="1"/>
  <c r="G36" i="3"/>
  <c r="G20" i="3"/>
  <c r="G24" i="3"/>
  <c r="G32" i="3"/>
  <c r="G39" i="3"/>
  <c r="G35" i="3"/>
  <c r="G31" i="3"/>
  <c r="G27" i="3"/>
  <c r="G23" i="3"/>
  <c r="G19" i="3"/>
  <c r="G15" i="3"/>
  <c r="G10" i="3"/>
  <c r="G38" i="3"/>
  <c r="G34" i="3"/>
  <c r="G30" i="3"/>
  <c r="G26" i="3"/>
  <c r="G22" i="3"/>
  <c r="G18" i="3"/>
  <c r="G14" i="3"/>
  <c r="G11" i="3"/>
  <c r="G37" i="3"/>
  <c r="G33" i="3"/>
  <c r="G29" i="3"/>
  <c r="G25" i="3"/>
  <c r="G21" i="3"/>
  <c r="G17" i="3"/>
  <c r="G13" i="3"/>
  <c r="G40" i="3" l="1"/>
  <c r="Y11" i="3"/>
  <c r="Y13" i="3"/>
  <c r="Y15" i="3"/>
  <c r="Y17" i="3"/>
  <c r="Y19" i="3"/>
  <c r="Y21" i="3"/>
  <c r="Y23" i="3"/>
  <c r="Y25" i="3"/>
  <c r="Y27" i="3"/>
  <c r="Y29" i="3"/>
  <c r="Y31" i="3"/>
  <c r="Y33" i="3"/>
  <c r="Y35" i="3"/>
  <c r="Y37" i="3"/>
  <c r="Y39" i="3"/>
  <c r="Y12" i="3"/>
  <c r="Y16" i="3"/>
  <c r="Y20" i="3"/>
  <c r="Y24" i="3"/>
  <c r="Y28" i="3"/>
  <c r="Y32" i="3"/>
  <c r="Y36" i="3"/>
  <c r="Y9" i="3"/>
  <c r="Y10" i="3"/>
  <c r="Y14" i="3"/>
  <c r="Y18" i="3"/>
  <c r="Y22" i="3"/>
  <c r="Y26" i="3"/>
  <c r="Y30" i="3"/>
  <c r="Y34" i="3"/>
  <c r="Y38" i="3"/>
  <c r="V40" i="3"/>
  <c r="W10" i="3" l="1"/>
  <c r="W12" i="3"/>
  <c r="W14" i="3"/>
  <c r="W16" i="3"/>
  <c r="W18" i="3"/>
  <c r="W20" i="3"/>
  <c r="W22" i="3"/>
  <c r="W24" i="3"/>
  <c r="W26" i="3"/>
  <c r="W28" i="3"/>
  <c r="W30" i="3"/>
  <c r="W32" i="3"/>
  <c r="W34" i="3"/>
  <c r="W36" i="3"/>
  <c r="W38" i="3"/>
  <c r="W9" i="3"/>
  <c r="W13" i="3"/>
  <c r="W17" i="3"/>
  <c r="W21" i="3"/>
  <c r="W25" i="3"/>
  <c r="W29" i="3"/>
  <c r="W33" i="3"/>
  <c r="W37" i="3"/>
  <c r="W11" i="3"/>
  <c r="W15" i="3"/>
  <c r="W19" i="3"/>
  <c r="W23" i="3"/>
  <c r="W27" i="3"/>
  <c r="W31" i="3"/>
  <c r="W35" i="3"/>
  <c r="W39" i="3"/>
  <c r="Y40" i="3"/>
  <c r="W15" i="2" l="1"/>
  <c r="W23" i="2"/>
  <c r="W31" i="2"/>
  <c r="W39" i="2"/>
  <c r="W25" i="2"/>
  <c r="W41" i="2"/>
  <c r="W26" i="2"/>
  <c r="W11" i="2"/>
  <c r="W12" i="2"/>
  <c r="W36" i="2"/>
  <c r="W13" i="2"/>
  <c r="W22" i="2"/>
  <c r="W16" i="2"/>
  <c r="W24" i="2"/>
  <c r="W32" i="2"/>
  <c r="W40" i="2"/>
  <c r="W17" i="2"/>
  <c r="W33" i="2"/>
  <c r="W18" i="2"/>
  <c r="W34" i="2"/>
  <c r="W35" i="2"/>
  <c r="W20" i="2"/>
  <c r="W29" i="2"/>
  <c r="W30" i="2"/>
  <c r="W19" i="2"/>
  <c r="W27" i="2"/>
  <c r="W28" i="2"/>
  <c r="W21" i="2"/>
  <c r="W37" i="2"/>
  <c r="W14" i="2"/>
  <c r="W38" i="2"/>
  <c r="T40" i="3"/>
  <c r="U11" i="3" l="1"/>
  <c r="U13" i="3"/>
  <c r="U15" i="3"/>
  <c r="U17" i="3"/>
  <c r="U19" i="3"/>
  <c r="U21" i="3"/>
  <c r="U23" i="3"/>
  <c r="U25" i="3"/>
  <c r="U27" i="3"/>
  <c r="U29" i="3"/>
  <c r="U31" i="3"/>
  <c r="U33" i="3"/>
  <c r="U35" i="3"/>
  <c r="U37" i="3"/>
  <c r="U39" i="3"/>
  <c r="U10" i="3"/>
  <c r="U14" i="3"/>
  <c r="U18" i="3"/>
  <c r="U22" i="3"/>
  <c r="U26" i="3"/>
  <c r="U30" i="3"/>
  <c r="U34" i="3"/>
  <c r="U38" i="3"/>
  <c r="U12" i="3"/>
  <c r="U16" i="3"/>
  <c r="U20" i="3"/>
  <c r="U24" i="3"/>
  <c r="U28" i="3"/>
  <c r="U32" i="3"/>
  <c r="U36" i="3"/>
  <c r="U9" i="3"/>
  <c r="U40" i="3"/>
  <c r="T42" i="2"/>
  <c r="R40" i="3"/>
  <c r="S40" i="3" l="1"/>
  <c r="S10" i="3"/>
  <c r="S12" i="3"/>
  <c r="S14" i="3"/>
  <c r="S16" i="3"/>
  <c r="S18" i="3"/>
  <c r="S20" i="3"/>
  <c r="S22" i="3"/>
  <c r="S24" i="3"/>
  <c r="S26" i="3"/>
  <c r="S28" i="3"/>
  <c r="S30" i="3"/>
  <c r="S32" i="3"/>
  <c r="S34" i="3"/>
  <c r="S36" i="3"/>
  <c r="S38" i="3"/>
  <c r="S9" i="3"/>
  <c r="S11" i="3"/>
  <c r="S15" i="3"/>
  <c r="S19" i="3"/>
  <c r="S23" i="3"/>
  <c r="S27" i="3"/>
  <c r="S31" i="3"/>
  <c r="S35" i="3"/>
  <c r="S39" i="3"/>
  <c r="S13" i="3"/>
  <c r="S17" i="3"/>
  <c r="S21" i="3"/>
  <c r="S25" i="3"/>
  <c r="S29" i="3"/>
  <c r="S33" i="3"/>
  <c r="S37" i="3"/>
  <c r="U14" i="2"/>
  <c r="U22" i="2"/>
  <c r="U30" i="2"/>
  <c r="U38" i="2"/>
  <c r="U35" i="2"/>
  <c r="U20" i="2"/>
  <c r="U29" i="2"/>
  <c r="U15" i="2"/>
  <c r="U23" i="2"/>
  <c r="U31" i="2"/>
  <c r="U39" i="2"/>
  <c r="U11" i="2"/>
  <c r="U36" i="2"/>
  <c r="U13" i="2"/>
  <c r="U16" i="2"/>
  <c r="U24" i="2"/>
  <c r="U32" i="2"/>
  <c r="U40" i="2"/>
  <c r="U26" i="2"/>
  <c r="U19" i="2"/>
  <c r="U12" i="2"/>
  <c r="U21" i="2"/>
  <c r="U17" i="2"/>
  <c r="U25" i="2"/>
  <c r="U33" i="2"/>
  <c r="U41" i="2"/>
  <c r="U34" i="2"/>
  <c r="U27" i="2"/>
  <c r="U37" i="2"/>
  <c r="U18" i="2"/>
  <c r="U28" i="2"/>
  <c r="R42" i="2" l="1"/>
  <c r="P40" i="3"/>
  <c r="P42" i="2"/>
  <c r="Q11" i="3" l="1"/>
  <c r="Q13" i="3"/>
  <c r="Q15" i="3"/>
  <c r="Q17" i="3"/>
  <c r="Q19" i="3"/>
  <c r="Q21" i="3"/>
  <c r="Q23" i="3"/>
  <c r="Q25" i="3"/>
  <c r="Q27" i="3"/>
  <c r="Q29" i="3"/>
  <c r="Q31" i="3"/>
  <c r="Q33" i="3"/>
  <c r="Q35" i="3"/>
  <c r="Q37" i="3"/>
  <c r="Q39" i="3"/>
  <c r="Q12" i="3"/>
  <c r="Q16" i="3"/>
  <c r="Q20" i="3"/>
  <c r="Q24" i="3"/>
  <c r="Q28" i="3"/>
  <c r="Q32" i="3"/>
  <c r="Q36" i="3"/>
  <c r="Q9" i="3"/>
  <c r="Q10" i="3"/>
  <c r="Q14" i="3"/>
  <c r="Q18" i="3"/>
  <c r="Q22" i="3"/>
  <c r="Q26" i="3"/>
  <c r="Q30" i="3"/>
  <c r="Q34" i="3"/>
  <c r="Q38" i="3"/>
  <c r="S17" i="2"/>
  <c r="S25" i="2"/>
  <c r="S33" i="2"/>
  <c r="S41" i="2"/>
  <c r="S19" i="2"/>
  <c r="S35" i="2"/>
  <c r="S12" i="2"/>
  <c r="S36" i="2"/>
  <c r="S15" i="2"/>
  <c r="S39" i="2"/>
  <c r="S16" i="2"/>
  <c r="S40" i="2"/>
  <c r="S18" i="2"/>
  <c r="S26" i="2"/>
  <c r="S34" i="2"/>
  <c r="S11" i="2"/>
  <c r="S27" i="2"/>
  <c r="S20" i="2"/>
  <c r="S28" i="2"/>
  <c r="S30" i="2"/>
  <c r="S23" i="2"/>
  <c r="S24" i="2"/>
  <c r="S13" i="2"/>
  <c r="S21" i="2"/>
  <c r="S29" i="2"/>
  <c r="S37" i="2"/>
  <c r="S14" i="2"/>
  <c r="S22" i="2"/>
  <c r="S38" i="2"/>
  <c r="S31" i="2"/>
  <c r="S32" i="2"/>
  <c r="Q18" i="2"/>
  <c r="Q26" i="2"/>
  <c r="Q34" i="2"/>
  <c r="Q11" i="2"/>
  <c r="Q12" i="2"/>
  <c r="Q28" i="2"/>
  <c r="Q21" i="2"/>
  <c r="Q29" i="2"/>
  <c r="Q23" i="2"/>
  <c r="Q16" i="2"/>
  <c r="Q40" i="2"/>
  <c r="Q33" i="2"/>
  <c r="Q19" i="2"/>
  <c r="Q27" i="2"/>
  <c r="Q35" i="2"/>
  <c r="Q20" i="2"/>
  <c r="Q36" i="2"/>
  <c r="Q13" i="2"/>
  <c r="Q37" i="2"/>
  <c r="Q39" i="2"/>
  <c r="Q32" i="2"/>
  <c r="Q25" i="2"/>
  <c r="Q14" i="2"/>
  <c r="Q22" i="2"/>
  <c r="Q30" i="2"/>
  <c r="Q38" i="2"/>
  <c r="Q15" i="2"/>
  <c r="Q31" i="2"/>
  <c r="Q24" i="2"/>
  <c r="Q17" i="2"/>
  <c r="Q41" i="2"/>
  <c r="Q40" i="3"/>
  <c r="O19" i="2" l="1"/>
  <c r="O27" i="2"/>
  <c r="O35" i="2"/>
  <c r="O13" i="2"/>
  <c r="O29" i="2"/>
  <c r="O22" i="2"/>
  <c r="O38" i="2"/>
  <c r="O25" i="2"/>
  <c r="O41" i="2"/>
  <c r="O18" i="2"/>
  <c r="O11" i="2"/>
  <c r="O12" i="2"/>
  <c r="O20" i="2"/>
  <c r="O28" i="2"/>
  <c r="O36" i="2"/>
  <c r="O21" i="2"/>
  <c r="O37" i="2"/>
  <c r="O14" i="2"/>
  <c r="O30" i="2"/>
  <c r="O17" i="2"/>
  <c r="O26" i="2"/>
  <c r="O15" i="2"/>
  <c r="O23" i="2"/>
  <c r="O31" i="2"/>
  <c r="O39" i="2"/>
  <c r="O16" i="2"/>
  <c r="O24" i="2"/>
  <c r="O32" i="2"/>
  <c r="O40" i="2"/>
  <c r="O33" i="2"/>
  <c r="O34" i="2"/>
  <c r="N40" i="3"/>
  <c r="L40" i="3"/>
  <c r="L42" i="2"/>
  <c r="M10" i="3" l="1"/>
  <c r="M12" i="3"/>
  <c r="M14" i="3"/>
  <c r="M16" i="3"/>
  <c r="M18" i="3"/>
  <c r="M20" i="3"/>
  <c r="M22" i="3"/>
  <c r="M24" i="3"/>
  <c r="M26" i="3"/>
  <c r="M28" i="3"/>
  <c r="M30" i="3"/>
  <c r="M32" i="3"/>
  <c r="M34" i="3"/>
  <c r="M36" i="3"/>
  <c r="M38" i="3"/>
  <c r="M9" i="3"/>
  <c r="M11" i="3"/>
  <c r="M13" i="3"/>
  <c r="M15" i="3"/>
  <c r="M17" i="3"/>
  <c r="M19" i="3"/>
  <c r="M21" i="3"/>
  <c r="M23" i="3"/>
  <c r="M25" i="3"/>
  <c r="M27" i="3"/>
  <c r="M29" i="3"/>
  <c r="M31" i="3"/>
  <c r="M33" i="3"/>
  <c r="M35" i="3"/>
  <c r="M37" i="3"/>
  <c r="M39" i="3"/>
  <c r="O10" i="3"/>
  <c r="O12" i="3"/>
  <c r="O14" i="3"/>
  <c r="O16" i="3"/>
  <c r="O18" i="3"/>
  <c r="O20" i="3"/>
  <c r="O22" i="3"/>
  <c r="O24" i="3"/>
  <c r="O13" i="3"/>
  <c r="O17" i="3"/>
  <c r="O21" i="3"/>
  <c r="O25" i="3"/>
  <c r="O27" i="3"/>
  <c r="O29" i="3"/>
  <c r="O31" i="3"/>
  <c r="O33" i="3"/>
  <c r="O35" i="3"/>
  <c r="O37" i="3"/>
  <c r="O39" i="3"/>
  <c r="O11" i="3"/>
  <c r="O15" i="3"/>
  <c r="O19" i="3"/>
  <c r="O23" i="3"/>
  <c r="O26" i="3"/>
  <c r="O28" i="3"/>
  <c r="O30" i="3"/>
  <c r="O32" i="3"/>
  <c r="O34" i="3"/>
  <c r="O36" i="3"/>
  <c r="O38" i="3"/>
  <c r="O9" i="3"/>
  <c r="M12" i="2"/>
  <c r="M20" i="2"/>
  <c r="M28" i="2"/>
  <c r="M36" i="2"/>
  <c r="M13" i="2"/>
  <c r="M21" i="2"/>
  <c r="M29" i="2"/>
  <c r="M37" i="2"/>
  <c r="M14" i="2"/>
  <c r="M22" i="2"/>
  <c r="M30" i="2"/>
  <c r="M38" i="2"/>
  <c r="M26" i="2"/>
  <c r="M19" i="2"/>
  <c r="M15" i="2"/>
  <c r="M23" i="2"/>
  <c r="M31" i="2"/>
  <c r="M39" i="2"/>
  <c r="M25" i="2"/>
  <c r="M41" i="2"/>
  <c r="M34" i="2"/>
  <c r="M35" i="2"/>
  <c r="M16" i="2"/>
  <c r="M24" i="2"/>
  <c r="M32" i="2"/>
  <c r="M40" i="2"/>
  <c r="M17" i="2"/>
  <c r="M33" i="2"/>
  <c r="M18" i="2"/>
  <c r="M11" i="2"/>
  <c r="M27" i="2"/>
  <c r="J42" i="2"/>
  <c r="K11" i="2" s="1"/>
  <c r="J40" i="3"/>
  <c r="K11" i="3" l="1"/>
  <c r="K13" i="3"/>
  <c r="K15" i="3"/>
  <c r="K17" i="3"/>
  <c r="K19" i="3"/>
  <c r="K21" i="3"/>
  <c r="K23" i="3"/>
  <c r="K25" i="3"/>
  <c r="K27" i="3"/>
  <c r="K29" i="3"/>
  <c r="K31" i="3"/>
  <c r="K33" i="3"/>
  <c r="K35" i="3"/>
  <c r="K37" i="3"/>
  <c r="K39" i="3"/>
  <c r="K10" i="3"/>
  <c r="K12" i="3"/>
  <c r="K14" i="3"/>
  <c r="K16" i="3"/>
  <c r="K18" i="3"/>
  <c r="K20" i="3"/>
  <c r="K22" i="3"/>
  <c r="K26" i="3"/>
  <c r="K30" i="3"/>
  <c r="K34" i="3"/>
  <c r="K38" i="3"/>
  <c r="K24" i="3"/>
  <c r="K28" i="3"/>
  <c r="K32" i="3"/>
  <c r="K36" i="3"/>
  <c r="K9" i="3"/>
  <c r="K13" i="2"/>
  <c r="K21" i="2"/>
  <c r="K29" i="2"/>
  <c r="K37" i="2"/>
  <c r="K14" i="2"/>
  <c r="K22" i="2"/>
  <c r="K30" i="2"/>
  <c r="K38" i="2"/>
  <c r="K15" i="2"/>
  <c r="K23" i="2"/>
  <c r="K31" i="2"/>
  <c r="K39" i="2"/>
  <c r="K35" i="2"/>
  <c r="K28" i="2"/>
  <c r="K16" i="2"/>
  <c r="K24" i="2"/>
  <c r="K32" i="2"/>
  <c r="K40" i="2"/>
  <c r="K18" i="2"/>
  <c r="K34" i="2"/>
  <c r="K27" i="2"/>
  <c r="K12" i="2"/>
  <c r="K17" i="2"/>
  <c r="K25" i="2"/>
  <c r="K33" i="2"/>
  <c r="K41" i="2"/>
  <c r="K26" i="2"/>
  <c r="K19" i="2"/>
  <c r="K20" i="2"/>
  <c r="K36" i="2"/>
  <c r="O40" i="3"/>
  <c r="H40" i="3"/>
  <c r="I9" i="3" s="1"/>
  <c r="I10" i="3" l="1"/>
  <c r="I12" i="3"/>
  <c r="I14" i="3"/>
  <c r="I16" i="3"/>
  <c r="I18" i="3"/>
  <c r="I20" i="3"/>
  <c r="I22" i="3"/>
  <c r="I24" i="3"/>
  <c r="I26" i="3"/>
  <c r="I28" i="3"/>
  <c r="I30" i="3"/>
  <c r="I32" i="3"/>
  <c r="I34" i="3"/>
  <c r="I36" i="3"/>
  <c r="I38" i="3"/>
  <c r="I11" i="3"/>
  <c r="I15" i="3"/>
  <c r="I19" i="3"/>
  <c r="I23" i="3"/>
  <c r="I27" i="3"/>
  <c r="I31" i="3"/>
  <c r="I35" i="3"/>
  <c r="I39" i="3"/>
  <c r="I13" i="3"/>
  <c r="I17" i="3"/>
  <c r="I21" i="3"/>
  <c r="I25" i="3"/>
  <c r="I29" i="3"/>
  <c r="I33" i="3"/>
  <c r="I37" i="3"/>
  <c r="H42" i="2"/>
  <c r="I13" i="2" l="1"/>
  <c r="I21" i="2"/>
  <c r="I29" i="2"/>
  <c r="I37" i="2"/>
  <c r="I15" i="2"/>
  <c r="I31" i="2"/>
  <c r="I25" i="2"/>
  <c r="I41" i="2"/>
  <c r="I18" i="2"/>
  <c r="I27" i="2"/>
  <c r="I12" i="2"/>
  <c r="I14" i="2"/>
  <c r="I22" i="2"/>
  <c r="I30" i="2"/>
  <c r="I38" i="2"/>
  <c r="I23" i="2"/>
  <c r="I39" i="2"/>
  <c r="I33" i="2"/>
  <c r="I26" i="2"/>
  <c r="I36" i="2"/>
  <c r="I16" i="2"/>
  <c r="I24" i="2"/>
  <c r="I32" i="2"/>
  <c r="I40" i="2"/>
  <c r="I17" i="2"/>
  <c r="I34" i="2"/>
  <c r="I35" i="2"/>
  <c r="I20" i="2"/>
  <c r="I11" i="2"/>
  <c r="I19" i="2"/>
  <c r="I28" i="2"/>
  <c r="F42" i="2"/>
  <c r="G13" i="2" l="1"/>
  <c r="G14" i="2"/>
  <c r="G15" i="2"/>
  <c r="G23" i="2"/>
  <c r="G31" i="2"/>
  <c r="G39" i="2"/>
  <c r="G40" i="2"/>
  <c r="G17" i="2"/>
  <c r="G25" i="2"/>
  <c r="G41" i="2"/>
  <c r="G26" i="2"/>
  <c r="G34" i="2"/>
  <c r="G29" i="2"/>
  <c r="G38" i="2"/>
  <c r="G16" i="2"/>
  <c r="G24" i="2"/>
  <c r="G32" i="2"/>
  <c r="G33" i="2"/>
  <c r="G18" i="2"/>
  <c r="G11" i="2"/>
  <c r="G30" i="2"/>
  <c r="G22" i="2"/>
  <c r="G19" i="2"/>
  <c r="G27" i="2"/>
  <c r="G35" i="2"/>
  <c r="G12" i="2"/>
  <c r="G20" i="2"/>
  <c r="G28" i="2"/>
  <c r="G36" i="2"/>
  <c r="G21" i="2"/>
  <c r="G37" i="2"/>
  <c r="D40" i="3" l="1"/>
  <c r="D42" i="2"/>
  <c r="E12" i="2" l="1"/>
  <c r="E14" i="2"/>
  <c r="E16" i="2"/>
  <c r="E18" i="2"/>
  <c r="E20" i="2"/>
  <c r="E22" i="2"/>
  <c r="E24" i="2"/>
  <c r="E26" i="2"/>
  <c r="E28" i="2"/>
  <c r="E30" i="2"/>
  <c r="E32" i="2"/>
  <c r="E34" i="2"/>
  <c r="E36" i="2"/>
  <c r="E38" i="2"/>
  <c r="E40" i="2"/>
  <c r="E11" i="2"/>
  <c r="E13" i="2"/>
  <c r="E15" i="2"/>
  <c r="E17" i="2"/>
  <c r="E19" i="2"/>
  <c r="E21" i="2"/>
  <c r="E23" i="2"/>
  <c r="E25" i="2"/>
  <c r="E27" i="2"/>
  <c r="E29" i="2"/>
  <c r="E31" i="2"/>
  <c r="E33" i="2"/>
  <c r="E35" i="2"/>
  <c r="E37" i="2"/>
  <c r="E39" i="2"/>
  <c r="E41" i="2"/>
  <c r="B40" i="3"/>
  <c r="B42" i="2" l="1"/>
  <c r="C12" i="2" l="1"/>
  <c r="C14" i="2"/>
  <c r="C16" i="2"/>
  <c r="C18" i="2"/>
  <c r="C20" i="2"/>
  <c r="C22" i="2"/>
  <c r="C24" i="2"/>
  <c r="C26" i="2"/>
  <c r="C28" i="2"/>
  <c r="C30" i="2"/>
  <c r="C32" i="2"/>
  <c r="C34" i="2"/>
  <c r="C36" i="2"/>
  <c r="C38" i="2"/>
  <c r="C40" i="2"/>
  <c r="C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O42" i="2" l="1"/>
  <c r="S42" i="2"/>
  <c r="U42" i="2"/>
  <c r="W42" i="2"/>
  <c r="Y42" i="2" l="1"/>
  <c r="Y14" i="2"/>
  <c r="Y22" i="2"/>
  <c r="Y30" i="2"/>
  <c r="Y38" i="2"/>
  <c r="Y24" i="2"/>
  <c r="Y40" i="2"/>
  <c r="Y25" i="2"/>
  <c r="Y41" i="2"/>
  <c r="Y18" i="2"/>
  <c r="Y34" i="2"/>
  <c r="Y19" i="2"/>
  <c r="Y27" i="2"/>
  <c r="Y20" i="2"/>
  <c r="Y36" i="2"/>
  <c r="Y21" i="2"/>
  <c r="Y37" i="2"/>
  <c r="Y15" i="2"/>
  <c r="Y23" i="2"/>
  <c r="Y31" i="2"/>
  <c r="Y39" i="2"/>
  <c r="Y16" i="2"/>
  <c r="Y32" i="2"/>
  <c r="Y17" i="2"/>
  <c r="Y33" i="2"/>
  <c r="Y26" i="2"/>
  <c r="Y11" i="2"/>
  <c r="Y35" i="2"/>
  <c r="Y28" i="2"/>
  <c r="Y13" i="2"/>
  <c r="Y29" i="2"/>
  <c r="Y12" i="2"/>
  <c r="Q42" i="2"/>
  <c r="M42" i="2"/>
  <c r="E42" i="2" l="1"/>
  <c r="C39" i="3"/>
  <c r="C9" i="3" l="1"/>
  <c r="C32" i="3"/>
  <c r="C33" i="3"/>
  <c r="I42" i="2"/>
  <c r="C42" i="2"/>
  <c r="C16" i="3"/>
  <c r="C17" i="3"/>
  <c r="C24" i="3"/>
  <c r="C25" i="3"/>
  <c r="C12" i="3"/>
  <c r="C20" i="3"/>
  <c r="C28" i="3"/>
  <c r="C36" i="3"/>
  <c r="C13" i="3"/>
  <c r="C21" i="3"/>
  <c r="C29" i="3"/>
  <c r="C37" i="3"/>
  <c r="K42" i="2"/>
  <c r="E40" i="3"/>
  <c r="E28" i="3"/>
  <c r="E18" i="3"/>
  <c r="E14" i="3"/>
  <c r="E10" i="3"/>
  <c r="E34" i="3"/>
  <c r="E21" i="3"/>
  <c r="E29" i="3"/>
  <c r="E37" i="3"/>
  <c r="E36" i="3"/>
  <c r="E22" i="3"/>
  <c r="E16" i="3"/>
  <c r="E12" i="3"/>
  <c r="E26" i="3"/>
  <c r="E39" i="3"/>
  <c r="E25" i="3"/>
  <c r="E33" i="3"/>
  <c r="C40" i="3"/>
  <c r="C10" i="3"/>
  <c r="C14" i="3"/>
  <c r="C18" i="3"/>
  <c r="C22" i="3"/>
  <c r="C26" i="3"/>
  <c r="C30" i="3"/>
  <c r="C34" i="3"/>
  <c r="C38" i="3"/>
  <c r="C11" i="3"/>
  <c r="C15" i="3"/>
  <c r="C19" i="3"/>
  <c r="C23" i="3"/>
  <c r="C27" i="3"/>
  <c r="C31" i="3"/>
  <c r="C35" i="3"/>
  <c r="E35" i="3"/>
  <c r="E31" i="3"/>
  <c r="E27" i="3"/>
  <c r="E23" i="3"/>
  <c r="E19" i="3"/>
  <c r="E38" i="3"/>
  <c r="E30" i="3"/>
  <c r="E9" i="3"/>
  <c r="E11" i="3"/>
  <c r="E13" i="3"/>
  <c r="E15" i="3"/>
  <c r="E17" i="3"/>
  <c r="E20" i="3"/>
  <c r="E24" i="3"/>
  <c r="E32" i="3"/>
  <c r="I40" i="3"/>
  <c r="M40" i="3"/>
</calcChain>
</file>

<file path=xl/sharedStrings.xml><?xml version="1.0" encoding="utf-8"?>
<sst xmlns="http://schemas.openxmlformats.org/spreadsheetml/2006/main" count="361" uniqueCount="89">
  <si>
    <t>INDICADORES DE PRODUÇÃO HOSPITALAR</t>
  </si>
  <si>
    <t>PRONTO SOCORRO 2025</t>
  </si>
  <si>
    <t>Este indicador representa o volume de atendimento realizado no Pronto Socorro do HRTGB no ano de 2025, de acordo com o município de origem do paciente.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</si>
  <si>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</si>
  <si>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</si>
  <si>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</si>
  <si>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</si>
  <si>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</si>
  <si>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</si>
  <si>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</si>
  <si>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</si>
  <si>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</si>
  <si>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</si>
  <si>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</si>
  <si>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</si>
  <si>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MUNICÍPIO</t>
  </si>
  <si>
    <t>Nº</t>
  </si>
  <si>
    <t>%</t>
  </si>
  <si>
    <t>Anchieta</t>
  </si>
  <si>
    <t>Bandeirante</t>
  </si>
  <si>
    <t>Barra Bonita</t>
  </si>
  <si>
    <t>Belmonte</t>
  </si>
  <si>
    <t>Bom Jesus do Oeste</t>
  </si>
  <si>
    <t>Descanso</t>
  </si>
  <si>
    <t>Dionísio Cerqueira</t>
  </si>
  <si>
    <t>Flor do Sertão</t>
  </si>
  <si>
    <t>Guaraciaba</t>
  </si>
  <si>
    <t>Guarujá do Sul</t>
  </si>
  <si>
    <t>Iporã do oeste</t>
  </si>
  <si>
    <t>Iraceminha</t>
  </si>
  <si>
    <t>Itapiranga</t>
  </si>
  <si>
    <t>Maravilha</t>
  </si>
  <si>
    <t>Modelo</t>
  </si>
  <si>
    <t>Mondaí</t>
  </si>
  <si>
    <t>Palma Sola</t>
  </si>
  <si>
    <t>Paraíso</t>
  </si>
  <si>
    <t>Princesa</t>
  </si>
  <si>
    <t>Romelândia</t>
  </si>
  <si>
    <t>Saltinho</t>
  </si>
  <si>
    <t>Santa Helena</t>
  </si>
  <si>
    <t>Santa Terezinha do Progresso</t>
  </si>
  <si>
    <t>São João do Oeste</t>
  </si>
  <si>
    <t>São José do Cedro</t>
  </si>
  <si>
    <t>São Miguel do Oeste</t>
  </si>
  <si>
    <t>São Miguel da Boa Vista</t>
  </si>
  <si>
    <t>Saudades</t>
  </si>
  <si>
    <t>Tigrinhos</t>
  </si>
  <si>
    <t>Tunápolis</t>
  </si>
  <si>
    <t>Outros</t>
  </si>
  <si>
    <t>TOTAL</t>
  </si>
  <si>
    <t>Dinísio Cerqueira</t>
  </si>
  <si>
    <t>AMBULATÓRIO DE ESPECIALIDADES 2021</t>
  </si>
  <si>
    <t>Este indicador representa o volume de atendimentos realizadas no Ambulatório de Especialidades do HRTGB no ano de 2021, de acordo com o município de origem do paciente</t>
  </si>
  <si>
    <t xml:space="preserve">OUTUBRO </t>
  </si>
  <si>
    <t>SATISFAÇÃO GLOBAL DO USUÁRIO</t>
  </si>
  <si>
    <t>ATENÇÃO AO USUÁRIO</t>
  </si>
  <si>
    <t>Pesquisa de Satisfação aplicada na Internação e Ambulatório</t>
  </si>
  <si>
    <t>SATISFEITO</t>
  </si>
  <si>
    <t>INSATISFEITO</t>
  </si>
  <si>
    <t>Manifestação do Usuário por meio de Reclamações</t>
  </si>
  <si>
    <t>RECEBIDA</t>
  </si>
  <si>
    <t>RESOLVIDA</t>
  </si>
  <si>
    <t>Resolução de Queixas</t>
  </si>
  <si>
    <t>INTERNAÇÃO 2025</t>
  </si>
  <si>
    <t>Este indicador representa o volume de internações realizadas no HRTGB no ano de 2025, de acordo com o município de origem do paciente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</si>
  <si>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</si>
  <si>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</si>
  <si>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</si>
  <si>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</si>
  <si>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Total</t>
  </si>
  <si>
    <t>Percentual alcançado</t>
  </si>
  <si>
    <t>Nº de pacientes atendidos</t>
  </si>
  <si>
    <t>Nº de pesquisas realizadas</t>
  </si>
  <si>
    <t>Este indicador representa a avaliação do usuário quanto aos serviços prestados no HRTGB no ano de 2025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</si>
  <si>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</si>
  <si>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</si>
  <si>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</si>
  <si>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</si>
  <si>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</si>
  <si>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t>97.78%</t>
  </si>
  <si>
    <t>99.35%</t>
  </si>
  <si>
    <t>99.57%</t>
  </si>
  <si>
    <t>99.11%</t>
  </si>
  <si>
    <t>98.93%</t>
  </si>
  <si>
    <t>2.22%</t>
  </si>
  <si>
    <t>0.65%</t>
  </si>
  <si>
    <t>0.43%</t>
  </si>
  <si>
    <t>0.89%</t>
  </si>
  <si>
    <t>1.07%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</si>
</sst>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b/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9"/>
      <name val="Trebuchet MS"/>
      <family val="2"/>
    </font>
    <font>
      <b/>
      <sz val="9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3" fontId="0" fillId="4" borderId="1" xfId="0" applyNumberFormat="1" applyFill="1" applyBorder="1" applyAlignment="1">
      <alignment horizontal="center"/>
    </xf>
    <xf numFmtId="10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0" xfId="0" applyFont="1"/>
    <xf numFmtId="9" fontId="1" fillId="2" borderId="1" xfId="1" applyFont="1" applyFill="1" applyBorder="1" applyAlignment="1">
      <alignment horizontal="center"/>
    </xf>
    <xf numFmtId="9" fontId="0" fillId="4" borderId="1" xfId="1" applyFont="1" applyFill="1" applyBorder="1" applyAlignment="1">
      <alignment horizontal="center"/>
    </xf>
    <xf numFmtId="0" fontId="1" fillId="2" borderId="0" xfId="0" applyFont="1" applyFill="1"/>
    <xf numFmtId="1" fontId="0" fillId="0" borderId="0" xfId="0" applyNumberFormat="1"/>
    <xf numFmtId="0" fontId="7" fillId="0" borderId="0" xfId="0" applyFont="1"/>
    <xf numFmtId="3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0" fontId="0" fillId="3" borderId="1" xfId="0" applyNumberFormat="1" applyFill="1" applyBorder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11" fillId="0" borderId="0" xfId="0" applyFont="1"/>
    <xf numFmtId="0" fontId="3" fillId="0" borderId="1" xfId="0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0" fontId="0" fillId="2" borderId="1" xfId="0" applyFill="1" applyBorder="1" applyAlignment="1">
      <alignment horizontal="center"/>
    </xf>
    <xf numFmtId="9" fontId="6" fillId="0" borderId="0" xfId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10" fontId="9" fillId="3" borderId="2" xfId="2" applyNumberFormat="1" applyFont="1" applyFill="1" applyBorder="1" applyAlignment="1">
      <alignment horizontal="center" vertical="center"/>
    </xf>
    <xf numFmtId="10" fontId="9" fillId="3" borderId="3" xfId="2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2" fontId="9" fillId="3" borderId="2" xfId="2" applyNumberFormat="1" applyFont="1" applyFill="1" applyBorder="1" applyAlignment="1">
      <alignment horizontal="center" vertical="center"/>
    </xf>
    <xf numFmtId="2" fontId="9" fillId="3" borderId="3" xfId="2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4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0" fillId="0" borderId="1" xfId="0" applyFont="1" applyBorder="1" applyAlignment="1" applyProtection="1">
      <alignment horizontal="left" vertical="center"/>
      <protection locked="0"/>
    </xf>
    <xf numFmtId="10" fontId="5" fillId="0" borderId="2" xfId="0" applyNumberFormat="1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3" fontId="8" fillId="3" borderId="1" xfId="0" applyNumberFormat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Porcentagem" xfId="1" builtinId="5"/>
    <cellStyle name="Porcentagem 8" xfId="2" xr:uid="{3E249F0D-9349-4B1A-B755-995D499387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181419</xdr:colOff>
      <xdr:row>1</xdr:row>
      <xdr:rowOff>136072</xdr:rowOff>
    </xdr:from>
    <xdr:to>
      <xdr:col>5</xdr:col>
      <xdr:colOff>45357</xdr:colOff>
      <xdr:row>3</xdr:row>
      <xdr:rowOff>130691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D785092-B769-2749-1CAD-5C3E0AF13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419" y="328840"/>
          <a:ext cx="4615099" cy="414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228601</xdr:colOff>
      <xdr:row>1</xdr:row>
      <xdr:rowOff>152400</xdr:rowOff>
    </xdr:from>
    <xdr:to>
      <xdr:col>5</xdr:col>
      <xdr:colOff>187813</xdr:colOff>
      <xdr:row>3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E1207C5-676A-4207-81AE-F55F6C31A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342900"/>
          <a:ext cx="4245462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171451</xdr:colOff>
      <xdr:row>0</xdr:row>
      <xdr:rowOff>190501</xdr:rowOff>
    </xdr:from>
    <xdr:to>
      <xdr:col>4</xdr:col>
      <xdr:colOff>590557</xdr:colOff>
      <xdr:row>3</xdr:row>
      <xdr:rowOff>5127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2724571-B974-4834-ACF6-A6BC1BBCE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1" y="190501"/>
          <a:ext cx="4514856" cy="405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313628</xdr:colOff>
      <xdr:row>1</xdr:row>
      <xdr:rowOff>87224</xdr:rowOff>
    </xdr:from>
    <xdr:to>
      <xdr:col>8</xdr:col>
      <xdr:colOff>221795</xdr:colOff>
      <xdr:row>4</xdr:row>
      <xdr:rowOff>69272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2359628-B511-4907-B516-B49AEE55A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628" y="277724"/>
          <a:ext cx="7578137" cy="709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Y42"/>
  <sheetViews>
    <sheetView showGridLines="0" zoomScale="84" zoomScaleNormal="84" workbookViewId="0">
      <selection activeCell="A4" sqref="A4:U4"/>
    </sheetView>
  </sheetViews>
  <sheetFormatPr defaultRowHeight="15" x14ac:dyDescent="0.25"/>
  <cols>
    <col min="1" max="1" width="28.28515625" customWidth="1"/>
    <col min="2" max="2" width="11.7109375" customWidth="1"/>
    <col min="3" max="3" width="11.42578125" customWidth="1"/>
    <col min="4" max="4" width="8.5703125" customWidth="1"/>
    <col min="5" max="5" width="11.42578125" customWidth="1"/>
    <col min="6" max="6" width="9.5703125" customWidth="1"/>
    <col min="7" max="7" width="11.42578125" customWidth="1"/>
    <col min="8" max="8" width="9" customWidth="1"/>
    <col min="9" max="9" width="11.42578125" customWidth="1"/>
    <col min="10" max="10" width="7.5703125" customWidth="1"/>
    <col min="11" max="11" width="10.140625" customWidth="1"/>
    <col min="12" max="12" width="6.5703125" customWidth="1"/>
    <col min="13" max="13" width="9.7109375" customWidth="1"/>
    <col min="14" max="15" width="9.140625" customWidth="1"/>
    <col min="16" max="16" width="9.140625" style="16" customWidth="1"/>
    <col min="17" max="17" width="9.140625" customWidth="1"/>
  </cols>
  <sheetData>
    <row r="2" spans="1:25" ht="26.25" x14ac:dyDescent="0.4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5" ht="6.75" customHeight="1" x14ac:dyDescent="0.25"/>
    <row r="4" spans="1:25" ht="18.75" x14ac:dyDescent="0.3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</row>
    <row r="5" spans="1:25" x14ac:dyDescent="0.25">
      <c r="H5" s="36"/>
      <c r="I5" s="36"/>
      <c r="J5" s="36"/>
      <c r="K5" s="36"/>
      <c r="L5" s="36"/>
    </row>
    <row r="6" spans="1:25" ht="9.75" customHeight="1" x14ac:dyDescent="0.25">
      <c r="A6" s="5"/>
    </row>
    <row r="7" spans="1:25" x14ac:dyDescent="0.25">
      <c r="A7" s="37" t="s">
        <v>2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</row>
    <row r="9" spans="1:25" x14ac:dyDescent="0.25">
      <c r="A9" s="5"/>
      <c r="B9" s="33" t="s">
        <v>3</v>
      </c>
      <c r="C9" s="33"/>
      <c r="D9" s="33" t="s">
        <v>4</v>
      </c>
      <c r="E9" s="33"/>
      <c r="F9" s="33" t="s">
        <v>5</v>
      </c>
      <c r="G9" s="33"/>
      <c r="H9" s="33" t="s">
        <v>6</v>
      </c>
      <c r="I9" s="33"/>
      <c r="J9" s="33" t="s">
        <v>7</v>
      </c>
      <c r="K9" s="33"/>
      <c r="L9" s="33" t="s">
        <v>8</v>
      </c>
      <c r="M9" s="33"/>
      <c r="N9" s="33" t="s">
        <v>9</v>
      </c>
      <c r="O9" s="33"/>
      <c r="P9" s="33" t="s">
        <v>10</v>
      </c>
      <c r="Q9" s="33"/>
      <c r="R9" s="33" t="s">
        <v>11</v>
      </c>
      <c r="S9" s="33"/>
      <c r="T9" s="33" t="s">
        <v>12</v>
      </c>
      <c r="U9" s="33"/>
      <c r="V9" s="33" t="s">
        <v>13</v>
      </c>
      <c r="W9" s="33"/>
      <c r="X9" s="33" t="s">
        <v>14</v>
      </c>
      <c r="Y9" s="33"/>
    </row>
    <row r="10" spans="1:25" x14ac:dyDescent="0.25">
      <c r="A10" s="6" t="s">
        <v>15</v>
      </c>
      <c r="B10" s="6" t="s">
        <v>16</v>
      </c>
      <c r="C10" s="6" t="s">
        <v>17</v>
      </c>
      <c r="D10" s="6" t="s">
        <v>16</v>
      </c>
      <c r="E10" s="6" t="s">
        <v>17</v>
      </c>
      <c r="F10" s="6"/>
      <c r="G10" s="6" t="s">
        <v>17</v>
      </c>
      <c r="H10" s="6" t="s">
        <v>16</v>
      </c>
      <c r="I10" s="6" t="s">
        <v>17</v>
      </c>
      <c r="J10" s="6" t="s">
        <v>16</v>
      </c>
      <c r="K10" s="6" t="s">
        <v>17</v>
      </c>
      <c r="L10" s="6" t="s">
        <v>16</v>
      </c>
      <c r="M10" s="6" t="s">
        <v>17</v>
      </c>
      <c r="N10" s="6" t="s">
        <v>16</v>
      </c>
      <c r="O10" s="6" t="s">
        <v>17</v>
      </c>
      <c r="P10" s="6" t="s">
        <v>16</v>
      </c>
      <c r="Q10" s="6" t="s">
        <v>17</v>
      </c>
      <c r="R10" s="6" t="s">
        <v>16</v>
      </c>
      <c r="S10" s="6" t="s">
        <v>17</v>
      </c>
      <c r="T10" s="6" t="s">
        <v>16</v>
      </c>
      <c r="U10" s="6" t="s">
        <v>17</v>
      </c>
      <c r="V10" s="6" t="s">
        <v>16</v>
      </c>
      <c r="W10" s="6" t="s">
        <v>17</v>
      </c>
      <c r="X10" s="6" t="s">
        <v>16</v>
      </c>
      <c r="Y10" s="6" t="s">
        <v>17</v>
      </c>
    </row>
    <row r="11" spans="1:25" x14ac:dyDescent="0.25">
      <c r="A11" s="7" t="s">
        <v>18</v>
      </c>
      <c r="B11" s="10">
        <v>44</v>
      </c>
      <c r="C11" s="9">
        <f t="shared" ref="C11:C41" si="0">B11/$B$42</f>
        <v>1.6962220508866616E-2</v>
      </c>
      <c r="D11" s="10">
        <v>35</v>
      </c>
      <c r="E11" s="9">
        <f>D11/$D$42</f>
        <v>1.4415156507413509E-2</v>
      </c>
      <c r="F11" s="10">
        <v>65</v>
      </c>
      <c r="G11" s="9">
        <f>F11/$F$42</f>
        <v>1.9938650306748466E-2</v>
      </c>
      <c r="H11" s="10">
        <v>41</v>
      </c>
      <c r="I11" s="9">
        <f>H11/$H$42</f>
        <v>1.526433358153388E-2</v>
      </c>
      <c r="J11" s="10">
        <v>51</v>
      </c>
      <c r="K11" s="9">
        <f>J11/$J$42</f>
        <v>1.7435897435897435E-2</v>
      </c>
      <c r="L11" s="10">
        <v>39</v>
      </c>
      <c r="M11" s="9">
        <f>L11/$L$42</f>
        <v>1.5776699029126214E-2</v>
      </c>
      <c r="N11" s="8">
        <v>40</v>
      </c>
      <c r="O11" s="9">
        <f>N11/$N$42</f>
        <v>7.1556350626118065E-2</v>
      </c>
      <c r="P11" s="8">
        <v>29</v>
      </c>
      <c r="Q11" s="9">
        <f>P11/$P$42</f>
        <v>1.2489233419465978E-2</v>
      </c>
      <c r="R11" s="8">
        <v>43</v>
      </c>
      <c r="S11" s="14">
        <f>R11/$R$42</f>
        <v>1.7651888341543513E-2</v>
      </c>
      <c r="T11" s="8">
        <v>31</v>
      </c>
      <c r="U11" s="9">
        <f>T11/$T$42</f>
        <v>1.2326043737574552E-2</v>
      </c>
      <c r="V11" s="8">
        <v>28</v>
      </c>
      <c r="W11" s="9">
        <f>V11/$V$42</f>
        <v>1.11731843575419E-2</v>
      </c>
      <c r="X11" s="8">
        <v>53</v>
      </c>
      <c r="Y11" s="9">
        <f>X11/$X$42</f>
        <v>2.0487050637804406E-2</v>
      </c>
    </row>
    <row r="12" spans="1:25" x14ac:dyDescent="0.25">
      <c r="A12" s="7" t="s">
        <v>19</v>
      </c>
      <c r="B12" s="10">
        <v>49</v>
      </c>
      <c r="C12" s="9">
        <f t="shared" si="0"/>
        <v>1.8889745566692366E-2</v>
      </c>
      <c r="D12" s="10">
        <v>58</v>
      </c>
      <c r="E12" s="9">
        <f t="shared" ref="E12:E42" si="1">D12/$D$42</f>
        <v>2.3887973640856673E-2</v>
      </c>
      <c r="F12" s="10">
        <v>98</v>
      </c>
      <c r="G12" s="9">
        <f t="shared" ref="G12:G41" si="2">F12/$F$42</f>
        <v>3.0061349693251534E-2</v>
      </c>
      <c r="H12" s="10">
        <v>62</v>
      </c>
      <c r="I12" s="9">
        <f t="shared" ref="I12:I42" si="3">H12/$H$42</f>
        <v>2.3082650781831721E-2</v>
      </c>
      <c r="J12" s="10">
        <v>76</v>
      </c>
      <c r="K12" s="9">
        <f t="shared" ref="K12:K42" si="4">J12/$J$42</f>
        <v>2.5982905982905983E-2</v>
      </c>
      <c r="L12" s="10">
        <v>59</v>
      </c>
      <c r="M12" s="9">
        <f t="shared" ref="M12:M42" si="5">L12/$L$42</f>
        <v>2.3867313915857606E-2</v>
      </c>
      <c r="N12" s="8">
        <v>56</v>
      </c>
      <c r="O12" s="9">
        <f t="shared" ref="O12:O41" si="6">N12/$N$42</f>
        <v>0.1001788908765653</v>
      </c>
      <c r="P12" s="8">
        <v>79</v>
      </c>
      <c r="Q12" s="9">
        <f t="shared" ref="Q12:Q41" si="7">P12/$P$42</f>
        <v>3.4022394487510765E-2</v>
      </c>
      <c r="R12" s="8">
        <v>59</v>
      </c>
      <c r="S12" s="14">
        <f t="shared" ref="S12:S41" si="8">R12/$R$42</f>
        <v>2.4220032840722498E-2</v>
      </c>
      <c r="T12" s="8">
        <v>56</v>
      </c>
      <c r="U12" s="9">
        <f t="shared" ref="U12:U41" si="9">T12/$T$42</f>
        <v>2.2266401590457258E-2</v>
      </c>
      <c r="V12" s="8">
        <v>62</v>
      </c>
      <c r="W12" s="9">
        <f t="shared" ref="W12:W41" si="10">V12/$V$42</f>
        <v>2.4740622505985636E-2</v>
      </c>
      <c r="X12" s="8">
        <v>59</v>
      </c>
      <c r="Y12" s="9">
        <f t="shared" ref="Y12:Y41" si="11">X12/$X$42</f>
        <v>2.2806339389253961E-2</v>
      </c>
    </row>
    <row r="13" spans="1:25" x14ac:dyDescent="0.25">
      <c r="A13" s="7" t="s">
        <v>20</v>
      </c>
      <c r="B13" s="10">
        <v>32</v>
      </c>
      <c r="C13" s="9">
        <f t="shared" si="0"/>
        <v>1.2336160370084811E-2</v>
      </c>
      <c r="D13" s="10">
        <v>28</v>
      </c>
      <c r="E13" s="9">
        <f t="shared" si="1"/>
        <v>1.1532125205930808E-2</v>
      </c>
      <c r="F13" s="10">
        <v>36</v>
      </c>
      <c r="G13" s="9">
        <f t="shared" si="2"/>
        <v>1.1042944785276074E-2</v>
      </c>
      <c r="H13" s="10">
        <v>26</v>
      </c>
      <c r="I13" s="9">
        <f t="shared" si="3"/>
        <v>9.6798212956068497E-3</v>
      </c>
      <c r="J13" s="10">
        <v>51</v>
      </c>
      <c r="K13" s="9">
        <f t="shared" si="4"/>
        <v>1.7435897435897435E-2</v>
      </c>
      <c r="L13" s="10">
        <v>29</v>
      </c>
      <c r="M13" s="9">
        <f t="shared" si="5"/>
        <v>1.1731391585760517E-2</v>
      </c>
      <c r="N13" s="8">
        <v>37</v>
      </c>
      <c r="O13" s="9">
        <f t="shared" si="6"/>
        <v>6.6189624329159216E-2</v>
      </c>
      <c r="P13" s="8">
        <v>23</v>
      </c>
      <c r="Q13" s="9">
        <f t="shared" si="7"/>
        <v>9.905254091300603E-3</v>
      </c>
      <c r="R13" s="8">
        <v>30</v>
      </c>
      <c r="S13" s="14">
        <f t="shared" si="8"/>
        <v>1.2315270935960592E-2</v>
      </c>
      <c r="T13" s="8">
        <v>30</v>
      </c>
      <c r="U13" s="9">
        <f t="shared" si="9"/>
        <v>1.1928429423459244E-2</v>
      </c>
      <c r="V13" s="8">
        <v>23</v>
      </c>
      <c r="W13" s="9">
        <f t="shared" si="10"/>
        <v>9.1779728651237031E-3</v>
      </c>
      <c r="X13" s="8">
        <v>42</v>
      </c>
      <c r="Y13" s="9">
        <f t="shared" si="11"/>
        <v>1.6235021260146889E-2</v>
      </c>
    </row>
    <row r="14" spans="1:25" x14ac:dyDescent="0.25">
      <c r="A14" s="7" t="s">
        <v>21</v>
      </c>
      <c r="B14" s="10">
        <v>25</v>
      </c>
      <c r="C14" s="9">
        <f t="shared" si="0"/>
        <v>9.6376252891287595E-3</v>
      </c>
      <c r="D14" s="10">
        <v>32</v>
      </c>
      <c r="E14" s="9">
        <f t="shared" si="1"/>
        <v>1.3179571663920923E-2</v>
      </c>
      <c r="F14" s="10">
        <v>39</v>
      </c>
      <c r="G14" s="9">
        <f t="shared" si="2"/>
        <v>1.196319018404908E-2</v>
      </c>
      <c r="H14" s="10">
        <v>26</v>
      </c>
      <c r="I14" s="9">
        <f t="shared" si="3"/>
        <v>9.6798212956068497E-3</v>
      </c>
      <c r="J14" s="10">
        <v>19</v>
      </c>
      <c r="K14" s="9">
        <f t="shared" si="4"/>
        <v>6.4957264957264957E-3</v>
      </c>
      <c r="L14" s="10">
        <v>33</v>
      </c>
      <c r="M14" s="9">
        <f t="shared" si="5"/>
        <v>1.3349514563106795E-2</v>
      </c>
      <c r="N14" s="8">
        <v>27</v>
      </c>
      <c r="O14" s="9">
        <f t="shared" si="6"/>
        <v>4.8300536672629693E-2</v>
      </c>
      <c r="P14" s="8">
        <v>26</v>
      </c>
      <c r="Q14" s="9">
        <f t="shared" si="7"/>
        <v>1.119724375538329E-2</v>
      </c>
      <c r="R14" s="8">
        <v>27</v>
      </c>
      <c r="S14" s="14">
        <f t="shared" si="8"/>
        <v>1.1083743842364532E-2</v>
      </c>
      <c r="T14" s="8">
        <v>40</v>
      </c>
      <c r="U14" s="9">
        <f t="shared" si="9"/>
        <v>1.5904572564612324E-2</v>
      </c>
      <c r="V14" s="8">
        <v>35</v>
      </c>
      <c r="W14" s="9">
        <f t="shared" si="10"/>
        <v>1.3966480446927373E-2</v>
      </c>
      <c r="X14" s="8">
        <v>55</v>
      </c>
      <c r="Y14" s="9">
        <f t="shared" si="11"/>
        <v>2.1260146888287593E-2</v>
      </c>
    </row>
    <row r="15" spans="1:25" x14ac:dyDescent="0.25">
      <c r="A15" s="7" t="s">
        <v>22</v>
      </c>
      <c r="B15" s="10">
        <v>5</v>
      </c>
      <c r="C15" s="9">
        <f t="shared" si="0"/>
        <v>1.9275250578257518E-3</v>
      </c>
      <c r="D15" s="10">
        <v>9</v>
      </c>
      <c r="E15" s="9">
        <f t="shared" si="1"/>
        <v>3.7067545304777594E-3</v>
      </c>
      <c r="F15" s="10">
        <v>3</v>
      </c>
      <c r="G15" s="9">
        <f t="shared" si="2"/>
        <v>9.2024539877300613E-4</v>
      </c>
      <c r="H15" s="10">
        <v>4</v>
      </c>
      <c r="I15" s="9">
        <f t="shared" si="3"/>
        <v>1.4892032762472078E-3</v>
      </c>
      <c r="J15" s="10">
        <v>6</v>
      </c>
      <c r="K15" s="9">
        <f t="shared" si="4"/>
        <v>2.0512820512820513E-3</v>
      </c>
      <c r="L15" s="10">
        <v>4</v>
      </c>
      <c r="M15" s="9">
        <f t="shared" si="5"/>
        <v>1.6181229773462784E-3</v>
      </c>
      <c r="N15" s="8">
        <v>3</v>
      </c>
      <c r="O15" s="9">
        <f t="shared" si="6"/>
        <v>5.3667262969588547E-3</v>
      </c>
      <c r="P15" s="8">
        <v>3</v>
      </c>
      <c r="Q15" s="9">
        <f t="shared" si="7"/>
        <v>1.2919896640826874E-3</v>
      </c>
      <c r="R15" s="8">
        <v>3</v>
      </c>
      <c r="S15" s="14">
        <f t="shared" si="8"/>
        <v>1.2315270935960591E-3</v>
      </c>
      <c r="T15" s="8">
        <v>2</v>
      </c>
      <c r="U15" s="9">
        <f t="shared" si="9"/>
        <v>7.9522862823061633E-4</v>
      </c>
      <c r="V15" s="8">
        <v>3</v>
      </c>
      <c r="W15" s="9">
        <f t="shared" si="10"/>
        <v>1.1971268954509178E-3</v>
      </c>
      <c r="X15" s="8">
        <v>1</v>
      </c>
      <c r="Y15" s="9">
        <f t="shared" si="11"/>
        <v>3.8654812524159255E-4</v>
      </c>
    </row>
    <row r="16" spans="1:25" x14ac:dyDescent="0.25">
      <c r="A16" s="7" t="s">
        <v>23</v>
      </c>
      <c r="B16" s="10">
        <v>103</v>
      </c>
      <c r="C16" s="9">
        <f t="shared" si="0"/>
        <v>3.9707016191210483E-2</v>
      </c>
      <c r="D16" s="10">
        <v>113</v>
      </c>
      <c r="E16" s="9">
        <f t="shared" si="1"/>
        <v>4.654036243822076E-2</v>
      </c>
      <c r="F16" s="10">
        <v>149</v>
      </c>
      <c r="G16" s="9">
        <f t="shared" si="2"/>
        <v>4.5705521472392638E-2</v>
      </c>
      <c r="H16" s="10">
        <v>132</v>
      </c>
      <c r="I16" s="9">
        <f t="shared" si="3"/>
        <v>4.9143708116157855E-2</v>
      </c>
      <c r="J16" s="10">
        <v>128</v>
      </c>
      <c r="K16" s="9">
        <f t="shared" si="4"/>
        <v>4.3760683760683761E-2</v>
      </c>
      <c r="L16" s="10">
        <v>93</v>
      </c>
      <c r="M16" s="9">
        <f t="shared" si="5"/>
        <v>3.7621359223300968E-2</v>
      </c>
      <c r="N16" s="8">
        <v>100</v>
      </c>
      <c r="O16" s="9">
        <f t="shared" si="6"/>
        <v>0.17889087656529518</v>
      </c>
      <c r="P16" s="8">
        <v>96</v>
      </c>
      <c r="Q16" s="9">
        <f t="shared" si="7"/>
        <v>4.1343669250645997E-2</v>
      </c>
      <c r="R16" s="8">
        <v>101</v>
      </c>
      <c r="S16" s="14">
        <f t="shared" si="8"/>
        <v>4.1461412151067321E-2</v>
      </c>
      <c r="T16" s="8">
        <v>111</v>
      </c>
      <c r="U16" s="9">
        <f t="shared" si="9"/>
        <v>4.4135188866799208E-2</v>
      </c>
      <c r="V16" s="8">
        <v>97</v>
      </c>
      <c r="W16" s="9">
        <f t="shared" si="10"/>
        <v>3.8707102952913006E-2</v>
      </c>
      <c r="X16" s="8">
        <v>104</v>
      </c>
      <c r="Y16" s="9">
        <f t="shared" si="11"/>
        <v>4.0201005025125629E-2</v>
      </c>
    </row>
    <row r="17" spans="1:25" x14ac:dyDescent="0.25">
      <c r="A17" s="7" t="s">
        <v>24</v>
      </c>
      <c r="B17" s="10">
        <v>56</v>
      </c>
      <c r="C17" s="9">
        <f t="shared" si="0"/>
        <v>2.1588280647648419E-2</v>
      </c>
      <c r="D17" s="10">
        <v>47</v>
      </c>
      <c r="E17" s="9">
        <f t="shared" si="1"/>
        <v>1.9357495881383854E-2</v>
      </c>
      <c r="F17" s="10">
        <v>67</v>
      </c>
      <c r="G17" s="9">
        <f t="shared" si="2"/>
        <v>2.0552147239263803E-2</v>
      </c>
      <c r="H17" s="10">
        <v>63</v>
      </c>
      <c r="I17" s="9">
        <f t="shared" si="3"/>
        <v>2.3454951600893521E-2</v>
      </c>
      <c r="J17" s="10">
        <v>63</v>
      </c>
      <c r="K17" s="9">
        <f t="shared" si="4"/>
        <v>2.1538461538461538E-2</v>
      </c>
      <c r="L17" s="10">
        <v>52</v>
      </c>
      <c r="M17" s="9">
        <f t="shared" si="5"/>
        <v>2.1035598705501618E-2</v>
      </c>
      <c r="N17" s="8">
        <v>58</v>
      </c>
      <c r="O17" s="9">
        <f t="shared" si="6"/>
        <v>0.1037567084078712</v>
      </c>
      <c r="P17" s="8">
        <v>66</v>
      </c>
      <c r="Q17" s="9">
        <f t="shared" si="7"/>
        <v>2.8423772609819122E-2</v>
      </c>
      <c r="R17" s="8">
        <v>55</v>
      </c>
      <c r="S17" s="14">
        <f t="shared" si="8"/>
        <v>2.2577996715927751E-2</v>
      </c>
      <c r="T17" s="8">
        <v>66</v>
      </c>
      <c r="U17" s="9">
        <f t="shared" si="9"/>
        <v>2.6242544731610338E-2</v>
      </c>
      <c r="V17" s="8">
        <v>60</v>
      </c>
      <c r="W17" s="9">
        <f t="shared" si="10"/>
        <v>2.3942537909018357E-2</v>
      </c>
      <c r="X17" s="8">
        <v>62</v>
      </c>
      <c r="Y17" s="9">
        <f t="shared" si="11"/>
        <v>2.396598376497874E-2</v>
      </c>
    </row>
    <row r="18" spans="1:25" x14ac:dyDescent="0.25">
      <c r="A18" s="7" t="s">
        <v>25</v>
      </c>
      <c r="B18" s="10">
        <v>27</v>
      </c>
      <c r="C18" s="9">
        <f t="shared" si="0"/>
        <v>1.040863531225906E-2</v>
      </c>
      <c r="D18" s="10">
        <v>22</v>
      </c>
      <c r="E18" s="9">
        <f t="shared" si="1"/>
        <v>9.0609555189456337E-3</v>
      </c>
      <c r="F18" s="10">
        <v>28</v>
      </c>
      <c r="G18" s="9">
        <f t="shared" si="2"/>
        <v>8.5889570552147246E-3</v>
      </c>
      <c r="H18" s="10">
        <v>26</v>
      </c>
      <c r="I18" s="9">
        <f t="shared" si="3"/>
        <v>9.6798212956068497E-3</v>
      </c>
      <c r="J18" s="10">
        <v>21</v>
      </c>
      <c r="K18" s="9">
        <f t="shared" si="4"/>
        <v>7.1794871794871795E-3</v>
      </c>
      <c r="L18" s="10">
        <v>15</v>
      </c>
      <c r="M18" s="9">
        <f t="shared" si="5"/>
        <v>6.0679611650485436E-3</v>
      </c>
      <c r="N18" s="8">
        <v>9</v>
      </c>
      <c r="O18" s="9">
        <f t="shared" si="6"/>
        <v>1.6100178890876567E-2</v>
      </c>
      <c r="P18" s="8">
        <v>11</v>
      </c>
      <c r="Q18" s="9">
        <f t="shared" si="7"/>
        <v>4.7372954349698534E-3</v>
      </c>
      <c r="R18" s="8">
        <v>16</v>
      </c>
      <c r="S18" s="14">
        <f t="shared" si="8"/>
        <v>6.5681444991789817E-3</v>
      </c>
      <c r="T18" s="8">
        <v>15</v>
      </c>
      <c r="U18" s="9">
        <f t="shared" si="9"/>
        <v>5.9642147117296221E-3</v>
      </c>
      <c r="V18" s="8">
        <v>14</v>
      </c>
      <c r="W18" s="9">
        <f t="shared" si="10"/>
        <v>5.5865921787709499E-3</v>
      </c>
      <c r="X18" s="8">
        <v>8</v>
      </c>
      <c r="Y18" s="9">
        <f t="shared" si="11"/>
        <v>3.0923850019327404E-3</v>
      </c>
    </row>
    <row r="19" spans="1:25" x14ac:dyDescent="0.25">
      <c r="A19" s="7" t="s">
        <v>26</v>
      </c>
      <c r="B19" s="10">
        <v>104</v>
      </c>
      <c r="C19" s="9">
        <f t="shared" si="0"/>
        <v>4.0092521202775636E-2</v>
      </c>
      <c r="D19" s="10">
        <v>88</v>
      </c>
      <c r="E19" s="9">
        <f t="shared" si="1"/>
        <v>3.6243822075782535E-2</v>
      </c>
      <c r="F19" s="10">
        <v>105</v>
      </c>
      <c r="G19" s="9">
        <f t="shared" si="2"/>
        <v>3.2208588957055216E-2</v>
      </c>
      <c r="H19" s="10">
        <v>87</v>
      </c>
      <c r="I19" s="9">
        <f t="shared" si="3"/>
        <v>3.2390171258376767E-2</v>
      </c>
      <c r="J19" s="10">
        <v>97</v>
      </c>
      <c r="K19" s="9">
        <f t="shared" si="4"/>
        <v>3.316239316239316E-2</v>
      </c>
      <c r="L19" s="10">
        <v>91</v>
      </c>
      <c r="M19" s="9">
        <f t="shared" si="5"/>
        <v>3.6812297734627832E-2</v>
      </c>
      <c r="N19" s="8">
        <v>78</v>
      </c>
      <c r="O19" s="9">
        <f t="shared" si="6"/>
        <v>0.13953488372093023</v>
      </c>
      <c r="P19" s="8">
        <v>72</v>
      </c>
      <c r="Q19" s="9">
        <f t="shared" si="7"/>
        <v>3.1007751937984496E-2</v>
      </c>
      <c r="R19" s="8">
        <v>80</v>
      </c>
      <c r="S19" s="14">
        <f t="shared" si="8"/>
        <v>3.2840722495894911E-2</v>
      </c>
      <c r="T19" s="8">
        <v>80</v>
      </c>
      <c r="U19" s="9">
        <f t="shared" si="9"/>
        <v>3.1809145129224649E-2</v>
      </c>
      <c r="V19" s="8">
        <v>63</v>
      </c>
      <c r="W19" s="9">
        <f t="shared" si="10"/>
        <v>2.5139664804469275E-2</v>
      </c>
      <c r="X19" s="8">
        <v>99</v>
      </c>
      <c r="Y19" s="9">
        <f t="shared" si="11"/>
        <v>3.8268264398917666E-2</v>
      </c>
    </row>
    <row r="20" spans="1:25" x14ac:dyDescent="0.25">
      <c r="A20" s="7" t="s">
        <v>27</v>
      </c>
      <c r="B20" s="10">
        <v>43</v>
      </c>
      <c r="C20" s="9">
        <f t="shared" si="0"/>
        <v>1.6576715497301466E-2</v>
      </c>
      <c r="D20" s="10">
        <v>29</v>
      </c>
      <c r="E20" s="9">
        <f t="shared" si="1"/>
        <v>1.1943986820428337E-2</v>
      </c>
      <c r="F20" s="10">
        <v>55</v>
      </c>
      <c r="G20" s="9">
        <f t="shared" si="2"/>
        <v>1.6871165644171779E-2</v>
      </c>
      <c r="H20" s="10">
        <v>56</v>
      </c>
      <c r="I20" s="9">
        <f t="shared" si="3"/>
        <v>2.084884586746091E-2</v>
      </c>
      <c r="J20" s="10">
        <v>43</v>
      </c>
      <c r="K20" s="9">
        <f t="shared" si="4"/>
        <v>1.4700854700854702E-2</v>
      </c>
      <c r="L20" s="10">
        <v>40</v>
      </c>
      <c r="M20" s="9">
        <f t="shared" si="5"/>
        <v>1.6181229773462782E-2</v>
      </c>
      <c r="N20" s="8">
        <v>45</v>
      </c>
      <c r="O20" s="9">
        <f t="shared" si="6"/>
        <v>8.0500894454382826E-2</v>
      </c>
      <c r="P20" s="8">
        <v>42</v>
      </c>
      <c r="Q20" s="9">
        <f t="shared" si="7"/>
        <v>1.8087855297157621E-2</v>
      </c>
      <c r="R20" s="8">
        <v>51</v>
      </c>
      <c r="S20" s="14">
        <f t="shared" si="8"/>
        <v>2.0935960591133004E-2</v>
      </c>
      <c r="T20" s="8">
        <v>44</v>
      </c>
      <c r="U20" s="9">
        <f t="shared" si="9"/>
        <v>1.7495029821073559E-2</v>
      </c>
      <c r="V20" s="8">
        <v>40</v>
      </c>
      <c r="W20" s="9">
        <f t="shared" si="10"/>
        <v>1.596169193934557E-2</v>
      </c>
      <c r="X20" s="8">
        <v>32</v>
      </c>
      <c r="Y20" s="9">
        <f t="shared" si="11"/>
        <v>1.2369540007730962E-2</v>
      </c>
    </row>
    <row r="21" spans="1:25" x14ac:dyDescent="0.25">
      <c r="A21" s="7" t="s">
        <v>28</v>
      </c>
      <c r="B21" s="10">
        <v>59</v>
      </c>
      <c r="C21" s="9">
        <f t="shared" si="0"/>
        <v>2.2744795682343871E-2</v>
      </c>
      <c r="D21" s="10">
        <v>39</v>
      </c>
      <c r="E21" s="9">
        <f t="shared" si="1"/>
        <v>1.6062602965403624E-2</v>
      </c>
      <c r="F21" s="10">
        <v>52</v>
      </c>
      <c r="G21" s="9">
        <f t="shared" si="2"/>
        <v>1.5950920245398775E-2</v>
      </c>
      <c r="H21" s="10">
        <v>39</v>
      </c>
      <c r="I21" s="9">
        <f t="shared" si="3"/>
        <v>1.4519731943410276E-2</v>
      </c>
      <c r="J21" s="10">
        <v>63</v>
      </c>
      <c r="K21" s="9">
        <f t="shared" si="4"/>
        <v>2.1538461538461538E-2</v>
      </c>
      <c r="L21" s="10">
        <v>53</v>
      </c>
      <c r="M21" s="9">
        <f t="shared" si="5"/>
        <v>2.1440129449838186E-2</v>
      </c>
      <c r="N21" s="8">
        <v>39</v>
      </c>
      <c r="O21" s="9">
        <f t="shared" si="6"/>
        <v>6.9767441860465115E-2</v>
      </c>
      <c r="P21" s="8">
        <v>53</v>
      </c>
      <c r="Q21" s="9">
        <f t="shared" si="7"/>
        <v>2.2825150732127476E-2</v>
      </c>
      <c r="R21" s="8">
        <v>52</v>
      </c>
      <c r="S21" s="14">
        <f t="shared" si="8"/>
        <v>2.1346469622331693E-2</v>
      </c>
      <c r="T21" s="8">
        <v>53</v>
      </c>
      <c r="U21" s="9">
        <f t="shared" si="9"/>
        <v>2.1073558648111331E-2</v>
      </c>
      <c r="V21" s="8">
        <v>55</v>
      </c>
      <c r="W21" s="9">
        <f t="shared" si="10"/>
        <v>2.194732641660016E-2</v>
      </c>
      <c r="X21" s="8">
        <v>63</v>
      </c>
      <c r="Y21" s="9">
        <f t="shared" si="11"/>
        <v>2.4352531890220332E-2</v>
      </c>
    </row>
    <row r="22" spans="1:25" x14ac:dyDescent="0.25">
      <c r="A22" s="7" t="s">
        <v>29</v>
      </c>
      <c r="B22" s="10">
        <v>40</v>
      </c>
      <c r="C22" s="9">
        <f t="shared" si="0"/>
        <v>1.5420200462606014E-2</v>
      </c>
      <c r="D22" s="10">
        <v>34</v>
      </c>
      <c r="E22" s="9">
        <f t="shared" si="1"/>
        <v>1.400329489291598E-2</v>
      </c>
      <c r="F22" s="10">
        <v>58</v>
      </c>
      <c r="G22" s="9">
        <f t="shared" si="2"/>
        <v>1.7791411042944787E-2</v>
      </c>
      <c r="H22" s="10">
        <v>38</v>
      </c>
      <c r="I22" s="9">
        <f t="shared" si="3"/>
        <v>1.4147431124348473E-2</v>
      </c>
      <c r="J22" s="10">
        <v>41</v>
      </c>
      <c r="K22" s="9">
        <f t="shared" si="4"/>
        <v>1.4017094017094018E-2</v>
      </c>
      <c r="L22" s="10">
        <v>53</v>
      </c>
      <c r="M22" s="9">
        <f t="shared" si="5"/>
        <v>2.1440129449838186E-2</v>
      </c>
      <c r="N22" s="8">
        <v>45</v>
      </c>
      <c r="O22" s="9">
        <f t="shared" si="6"/>
        <v>8.0500894454382826E-2</v>
      </c>
      <c r="P22" s="8">
        <v>43</v>
      </c>
      <c r="Q22" s="9">
        <f t="shared" si="7"/>
        <v>1.8518518518518517E-2</v>
      </c>
      <c r="R22" s="8">
        <v>48</v>
      </c>
      <c r="S22" s="14">
        <f t="shared" si="8"/>
        <v>1.9704433497536946E-2</v>
      </c>
      <c r="T22" s="8">
        <v>34</v>
      </c>
      <c r="U22" s="9">
        <f t="shared" si="9"/>
        <v>1.3518886679920477E-2</v>
      </c>
      <c r="V22" s="8">
        <v>47</v>
      </c>
      <c r="W22" s="9">
        <f t="shared" si="10"/>
        <v>1.8754988028731046E-2</v>
      </c>
      <c r="X22" s="8">
        <v>44</v>
      </c>
      <c r="Y22" s="9">
        <f t="shared" si="11"/>
        <v>1.7008117510630073E-2</v>
      </c>
    </row>
    <row r="23" spans="1:25" x14ac:dyDescent="0.25">
      <c r="A23" s="7" t="s">
        <v>30</v>
      </c>
      <c r="B23" s="10">
        <v>62</v>
      </c>
      <c r="C23" s="9">
        <f t="shared" si="0"/>
        <v>2.3901310717039322E-2</v>
      </c>
      <c r="D23" s="10">
        <v>57</v>
      </c>
      <c r="E23" s="9">
        <f t="shared" si="1"/>
        <v>2.3476112026359144E-2</v>
      </c>
      <c r="F23" s="10">
        <v>114</v>
      </c>
      <c r="G23" s="9">
        <f t="shared" si="2"/>
        <v>3.4969325153374232E-2</v>
      </c>
      <c r="H23" s="10">
        <v>78</v>
      </c>
      <c r="I23" s="9">
        <f t="shared" si="3"/>
        <v>2.9039463886820552E-2</v>
      </c>
      <c r="J23" s="10">
        <v>94</v>
      </c>
      <c r="K23" s="9">
        <f t="shared" si="4"/>
        <v>3.2136752136752135E-2</v>
      </c>
      <c r="L23" s="10">
        <v>59</v>
      </c>
      <c r="M23" s="9">
        <f t="shared" si="5"/>
        <v>2.3867313915857606E-2</v>
      </c>
      <c r="N23" s="8">
        <v>66</v>
      </c>
      <c r="O23" s="9">
        <f t="shared" si="6"/>
        <v>0.11806797853309481</v>
      </c>
      <c r="P23" s="8">
        <v>88</v>
      </c>
      <c r="Q23" s="9">
        <f t="shared" si="7"/>
        <v>3.7898363479758827E-2</v>
      </c>
      <c r="R23" s="8">
        <v>63</v>
      </c>
      <c r="S23" s="14">
        <f t="shared" si="8"/>
        <v>2.5862068965517241E-2</v>
      </c>
      <c r="T23" s="8">
        <v>70</v>
      </c>
      <c r="U23" s="9">
        <f t="shared" si="9"/>
        <v>2.7833001988071572E-2</v>
      </c>
      <c r="V23" s="8">
        <v>75</v>
      </c>
      <c r="W23" s="9">
        <f t="shared" si="10"/>
        <v>2.9928172386272944E-2</v>
      </c>
      <c r="X23" s="8">
        <v>68</v>
      </c>
      <c r="Y23" s="9">
        <f t="shared" si="11"/>
        <v>2.6285272516428294E-2</v>
      </c>
    </row>
    <row r="24" spans="1:25" x14ac:dyDescent="0.25">
      <c r="A24" s="7" t="s">
        <v>31</v>
      </c>
      <c r="B24" s="10">
        <v>36</v>
      </c>
      <c r="C24" s="9">
        <f t="shared" si="0"/>
        <v>1.3878180416345412E-2</v>
      </c>
      <c r="D24" s="10">
        <v>43</v>
      </c>
      <c r="E24" s="9">
        <f t="shared" si="1"/>
        <v>1.7710049423393739E-2</v>
      </c>
      <c r="F24" s="10">
        <v>38</v>
      </c>
      <c r="G24" s="9">
        <f t="shared" si="2"/>
        <v>1.1656441717791411E-2</v>
      </c>
      <c r="H24" s="10">
        <v>27</v>
      </c>
      <c r="I24" s="9">
        <f t="shared" si="3"/>
        <v>1.0052122114668651E-2</v>
      </c>
      <c r="J24" s="10">
        <v>21</v>
      </c>
      <c r="K24" s="9">
        <f t="shared" si="4"/>
        <v>7.1794871794871795E-3</v>
      </c>
      <c r="L24" s="10">
        <v>22</v>
      </c>
      <c r="M24" s="9">
        <f t="shared" si="5"/>
        <v>8.8996763754045308E-3</v>
      </c>
      <c r="N24" s="8">
        <v>12</v>
      </c>
      <c r="O24" s="9">
        <f t="shared" si="6"/>
        <v>2.1466905187835419E-2</v>
      </c>
      <c r="P24" s="8">
        <v>20</v>
      </c>
      <c r="Q24" s="9">
        <f t="shared" si="7"/>
        <v>8.6132644272179162E-3</v>
      </c>
      <c r="R24" s="8">
        <v>15</v>
      </c>
      <c r="S24" s="14">
        <f t="shared" si="8"/>
        <v>6.1576354679802959E-3</v>
      </c>
      <c r="T24" s="8">
        <v>26</v>
      </c>
      <c r="U24" s="9">
        <f t="shared" si="9"/>
        <v>1.0337972166998012E-2</v>
      </c>
      <c r="V24" s="8">
        <v>18</v>
      </c>
      <c r="W24" s="9">
        <f t="shared" si="10"/>
        <v>7.1827613727055064E-3</v>
      </c>
      <c r="X24" s="8">
        <v>23</v>
      </c>
      <c r="Y24" s="9">
        <f t="shared" si="11"/>
        <v>8.8906068805566299E-3</v>
      </c>
    </row>
    <row r="25" spans="1:25" x14ac:dyDescent="0.25">
      <c r="A25" s="7" t="s">
        <v>32</v>
      </c>
      <c r="B25" s="10">
        <v>22</v>
      </c>
      <c r="C25" s="9">
        <f t="shared" si="0"/>
        <v>8.4811102544333078E-3</v>
      </c>
      <c r="D25" s="10">
        <v>16</v>
      </c>
      <c r="E25" s="9">
        <f t="shared" si="1"/>
        <v>6.5897858319604614E-3</v>
      </c>
      <c r="F25" s="10">
        <v>30</v>
      </c>
      <c r="G25" s="9">
        <f t="shared" si="2"/>
        <v>9.202453987730062E-3</v>
      </c>
      <c r="H25" s="10">
        <v>17</v>
      </c>
      <c r="I25" s="9">
        <f t="shared" si="3"/>
        <v>6.3291139240506328E-3</v>
      </c>
      <c r="J25" s="10">
        <v>16</v>
      </c>
      <c r="K25" s="9">
        <f t="shared" si="4"/>
        <v>5.4700854700854701E-3</v>
      </c>
      <c r="L25" s="10">
        <v>14</v>
      </c>
      <c r="M25" s="9">
        <f t="shared" si="5"/>
        <v>5.6634304207119745E-3</v>
      </c>
      <c r="N25" s="8">
        <v>17</v>
      </c>
      <c r="O25" s="9">
        <f t="shared" si="6"/>
        <v>3.041144901610018E-2</v>
      </c>
      <c r="P25" s="8">
        <v>14</v>
      </c>
      <c r="Q25" s="9">
        <f t="shared" si="7"/>
        <v>6.029285099052541E-3</v>
      </c>
      <c r="R25" s="8">
        <v>20</v>
      </c>
      <c r="S25" s="14">
        <f t="shared" si="8"/>
        <v>8.2101806239737278E-3</v>
      </c>
      <c r="T25" s="8">
        <v>24</v>
      </c>
      <c r="U25" s="9">
        <f t="shared" si="9"/>
        <v>9.5427435387673964E-3</v>
      </c>
      <c r="V25" s="8">
        <v>26</v>
      </c>
      <c r="W25" s="9">
        <f t="shared" si="10"/>
        <v>1.0375099760574621E-2</v>
      </c>
      <c r="X25" s="8">
        <v>25</v>
      </c>
      <c r="Y25" s="9">
        <f t="shared" si="11"/>
        <v>9.6637031310398136E-3</v>
      </c>
    </row>
    <row r="26" spans="1:25" x14ac:dyDescent="0.25">
      <c r="A26" s="7" t="s">
        <v>33</v>
      </c>
      <c r="B26" s="10">
        <v>55</v>
      </c>
      <c r="C26" s="9">
        <f t="shared" si="0"/>
        <v>2.1202775636083269E-2</v>
      </c>
      <c r="D26" s="10">
        <v>46</v>
      </c>
      <c r="E26" s="9">
        <f t="shared" si="1"/>
        <v>1.8945634266886325E-2</v>
      </c>
      <c r="F26" s="10">
        <v>73</v>
      </c>
      <c r="G26" s="9">
        <f t="shared" si="2"/>
        <v>2.2392638036809815E-2</v>
      </c>
      <c r="H26" s="10">
        <v>47</v>
      </c>
      <c r="I26" s="9">
        <f t="shared" si="3"/>
        <v>1.7498138495904692E-2</v>
      </c>
      <c r="J26" s="10">
        <v>51</v>
      </c>
      <c r="K26" s="9">
        <f t="shared" si="4"/>
        <v>1.7435897435897435E-2</v>
      </c>
      <c r="L26" s="10">
        <v>59</v>
      </c>
      <c r="M26" s="9">
        <f t="shared" si="5"/>
        <v>2.3867313915857606E-2</v>
      </c>
      <c r="N26" s="8">
        <v>37</v>
      </c>
      <c r="O26" s="9">
        <f t="shared" si="6"/>
        <v>6.6189624329159216E-2</v>
      </c>
      <c r="P26" s="8">
        <v>44</v>
      </c>
      <c r="Q26" s="9">
        <f t="shared" si="7"/>
        <v>1.8949181739879414E-2</v>
      </c>
      <c r="R26" s="8">
        <v>46</v>
      </c>
      <c r="S26" s="14">
        <f t="shared" si="8"/>
        <v>1.8883415435139574E-2</v>
      </c>
      <c r="T26" s="8">
        <v>61</v>
      </c>
      <c r="U26" s="9">
        <f t="shared" si="9"/>
        <v>2.4254473161033796E-2</v>
      </c>
      <c r="V26" s="8">
        <v>50</v>
      </c>
      <c r="W26" s="9">
        <f t="shared" si="10"/>
        <v>1.9952114924181964E-2</v>
      </c>
      <c r="X26" s="8">
        <v>46</v>
      </c>
      <c r="Y26" s="9">
        <f t="shared" si="11"/>
        <v>1.778121376111326E-2</v>
      </c>
    </row>
    <row r="27" spans="1:25" x14ac:dyDescent="0.25">
      <c r="A27" s="7" t="s">
        <v>34</v>
      </c>
      <c r="B27" s="10">
        <v>25</v>
      </c>
      <c r="C27" s="9">
        <f t="shared" si="0"/>
        <v>9.6376252891287595E-3</v>
      </c>
      <c r="D27" s="10">
        <v>21</v>
      </c>
      <c r="E27" s="9">
        <f t="shared" si="1"/>
        <v>8.649093904448105E-3</v>
      </c>
      <c r="F27" s="10">
        <v>34</v>
      </c>
      <c r="G27" s="9">
        <f t="shared" si="2"/>
        <v>1.0429447852760737E-2</v>
      </c>
      <c r="H27" s="10">
        <v>30</v>
      </c>
      <c r="I27" s="9">
        <f t="shared" si="3"/>
        <v>1.1169024571854059E-2</v>
      </c>
      <c r="J27" s="10">
        <v>30</v>
      </c>
      <c r="K27" s="9">
        <f t="shared" si="4"/>
        <v>1.0256410256410256E-2</v>
      </c>
      <c r="L27" s="10">
        <v>19</v>
      </c>
      <c r="M27" s="9">
        <f t="shared" si="5"/>
        <v>7.6860841423948218E-3</v>
      </c>
      <c r="N27" s="8">
        <v>27</v>
      </c>
      <c r="O27" s="9">
        <f t="shared" si="6"/>
        <v>4.8300536672629693E-2</v>
      </c>
      <c r="P27" s="8">
        <v>28</v>
      </c>
      <c r="Q27" s="9">
        <f t="shared" si="7"/>
        <v>1.2058570198105082E-2</v>
      </c>
      <c r="R27" s="8">
        <v>22</v>
      </c>
      <c r="S27" s="14">
        <f t="shared" si="8"/>
        <v>9.0311986863710995E-3</v>
      </c>
      <c r="T27" s="8">
        <v>21</v>
      </c>
      <c r="U27" s="9">
        <f t="shared" si="9"/>
        <v>8.3499005964214716E-3</v>
      </c>
      <c r="V27" s="8">
        <v>46</v>
      </c>
      <c r="W27" s="9">
        <f t="shared" si="10"/>
        <v>1.8355945730247406E-2</v>
      </c>
      <c r="X27" s="8">
        <v>37</v>
      </c>
      <c r="Y27" s="9">
        <f t="shared" si="11"/>
        <v>1.4302280633938926E-2</v>
      </c>
    </row>
    <row r="28" spans="1:25" x14ac:dyDescent="0.25">
      <c r="A28" s="7" t="s">
        <v>35</v>
      </c>
      <c r="B28" s="10">
        <v>61</v>
      </c>
      <c r="C28" s="9">
        <f t="shared" si="0"/>
        <v>2.3515805705474173E-2</v>
      </c>
      <c r="D28" s="10">
        <v>73</v>
      </c>
      <c r="E28" s="9">
        <f t="shared" si="1"/>
        <v>3.0065897858319604E-2</v>
      </c>
      <c r="F28" s="10">
        <v>91</v>
      </c>
      <c r="G28" s="9">
        <f t="shared" si="2"/>
        <v>2.7914110429447851E-2</v>
      </c>
      <c r="H28" s="10">
        <v>74</v>
      </c>
      <c r="I28" s="9">
        <f t="shared" si="3"/>
        <v>2.7550260610573342E-2</v>
      </c>
      <c r="J28" s="10">
        <v>93</v>
      </c>
      <c r="K28" s="9">
        <f t="shared" si="4"/>
        <v>3.1794871794871796E-2</v>
      </c>
      <c r="L28" s="10">
        <v>64</v>
      </c>
      <c r="M28" s="9">
        <f t="shared" si="5"/>
        <v>2.5889967637540454E-2</v>
      </c>
      <c r="N28" s="8">
        <v>71</v>
      </c>
      <c r="O28" s="9">
        <f t="shared" si="6"/>
        <v>0.12701252236135957</v>
      </c>
      <c r="P28" s="8">
        <v>57</v>
      </c>
      <c r="Q28" s="9">
        <f t="shared" si="7"/>
        <v>2.454780361757106E-2</v>
      </c>
      <c r="R28" s="8">
        <v>51</v>
      </c>
      <c r="S28" s="14">
        <f t="shared" si="8"/>
        <v>2.0935960591133004E-2</v>
      </c>
      <c r="T28" s="8">
        <v>82</v>
      </c>
      <c r="U28" s="9">
        <f t="shared" si="9"/>
        <v>3.2604373757455271E-2</v>
      </c>
      <c r="V28" s="8">
        <v>79</v>
      </c>
      <c r="W28" s="9">
        <f t="shared" si="10"/>
        <v>3.1524341580207504E-2</v>
      </c>
      <c r="X28" s="8">
        <v>83</v>
      </c>
      <c r="Y28" s="9">
        <f t="shared" si="11"/>
        <v>3.2083494395052183E-2</v>
      </c>
    </row>
    <row r="29" spans="1:25" x14ac:dyDescent="0.25">
      <c r="A29" s="7" t="s">
        <v>36</v>
      </c>
      <c r="B29" s="10">
        <v>29</v>
      </c>
      <c r="C29" s="9">
        <f t="shared" si="0"/>
        <v>1.1179645335389361E-2</v>
      </c>
      <c r="D29" s="10">
        <v>15</v>
      </c>
      <c r="E29" s="9">
        <f t="shared" si="1"/>
        <v>6.1779242174629326E-3</v>
      </c>
      <c r="F29" s="10">
        <v>34</v>
      </c>
      <c r="G29" s="9">
        <f t="shared" si="2"/>
        <v>1.0429447852760737E-2</v>
      </c>
      <c r="H29" s="10">
        <v>32</v>
      </c>
      <c r="I29" s="9">
        <f t="shared" si="3"/>
        <v>1.1913626209977662E-2</v>
      </c>
      <c r="J29" s="10">
        <v>34</v>
      </c>
      <c r="K29" s="9">
        <f t="shared" si="4"/>
        <v>1.1623931623931624E-2</v>
      </c>
      <c r="L29" s="10">
        <v>32</v>
      </c>
      <c r="M29" s="9">
        <f t="shared" si="5"/>
        <v>1.2944983818770227E-2</v>
      </c>
      <c r="N29" s="8">
        <v>21</v>
      </c>
      <c r="O29" s="9">
        <f t="shared" si="6"/>
        <v>3.7567084078711989E-2</v>
      </c>
      <c r="P29" s="8">
        <v>29</v>
      </c>
      <c r="Q29" s="9">
        <f t="shared" si="7"/>
        <v>1.2489233419465978E-2</v>
      </c>
      <c r="R29" s="8">
        <v>27</v>
      </c>
      <c r="S29" s="14">
        <f t="shared" si="8"/>
        <v>1.1083743842364532E-2</v>
      </c>
      <c r="T29" s="8">
        <v>18</v>
      </c>
      <c r="U29" s="9">
        <f t="shared" si="9"/>
        <v>7.1570576540755469E-3</v>
      </c>
      <c r="V29" s="8">
        <v>30</v>
      </c>
      <c r="W29" s="9">
        <f t="shared" si="10"/>
        <v>1.1971268954509178E-2</v>
      </c>
      <c r="X29" s="8">
        <v>24</v>
      </c>
      <c r="Y29" s="9">
        <f t="shared" si="11"/>
        <v>9.2771550057982217E-3</v>
      </c>
    </row>
    <row r="30" spans="1:25" x14ac:dyDescent="0.25">
      <c r="A30" s="7" t="s">
        <v>37</v>
      </c>
      <c r="B30" s="10">
        <v>44</v>
      </c>
      <c r="C30" s="9">
        <f t="shared" si="0"/>
        <v>1.6962220508866616E-2</v>
      </c>
      <c r="D30" s="10">
        <v>47</v>
      </c>
      <c r="E30" s="9">
        <f t="shared" si="1"/>
        <v>1.9357495881383854E-2</v>
      </c>
      <c r="F30" s="10">
        <v>80</v>
      </c>
      <c r="G30" s="9">
        <f t="shared" si="2"/>
        <v>2.4539877300613498E-2</v>
      </c>
      <c r="H30" s="10">
        <v>50</v>
      </c>
      <c r="I30" s="9">
        <f t="shared" si="3"/>
        <v>1.8615040953090096E-2</v>
      </c>
      <c r="J30" s="10">
        <v>60</v>
      </c>
      <c r="K30" s="9">
        <f t="shared" si="4"/>
        <v>2.0512820512820513E-2</v>
      </c>
      <c r="L30" s="10">
        <v>53</v>
      </c>
      <c r="M30" s="9">
        <f t="shared" si="5"/>
        <v>2.1440129449838186E-2</v>
      </c>
      <c r="N30" s="8">
        <v>42</v>
      </c>
      <c r="O30" s="9">
        <f t="shared" si="6"/>
        <v>7.5134168157423978E-2</v>
      </c>
      <c r="P30" s="8">
        <v>72</v>
      </c>
      <c r="Q30" s="9">
        <f t="shared" si="7"/>
        <v>3.1007751937984496E-2</v>
      </c>
      <c r="R30" s="8">
        <v>47</v>
      </c>
      <c r="S30" s="14">
        <f t="shared" si="8"/>
        <v>1.929392446633826E-2</v>
      </c>
      <c r="T30" s="8">
        <v>62</v>
      </c>
      <c r="U30" s="9">
        <f t="shared" si="9"/>
        <v>2.4652087475149104E-2</v>
      </c>
      <c r="V30" s="8">
        <v>63</v>
      </c>
      <c r="W30" s="9">
        <f t="shared" si="10"/>
        <v>2.5139664804469275E-2</v>
      </c>
      <c r="X30" s="8">
        <v>57</v>
      </c>
      <c r="Y30" s="9">
        <f t="shared" si="11"/>
        <v>2.2033243138770777E-2</v>
      </c>
    </row>
    <row r="31" spans="1:25" x14ac:dyDescent="0.25">
      <c r="A31" s="7" t="s">
        <v>38</v>
      </c>
      <c r="B31" s="10">
        <v>13</v>
      </c>
      <c r="C31" s="9">
        <f t="shared" si="0"/>
        <v>5.0115651503469544E-3</v>
      </c>
      <c r="D31" s="10">
        <v>9</v>
      </c>
      <c r="E31" s="9">
        <f t="shared" si="1"/>
        <v>3.7067545304777594E-3</v>
      </c>
      <c r="F31" s="10">
        <v>13</v>
      </c>
      <c r="G31" s="9">
        <f t="shared" si="2"/>
        <v>3.9877300613496936E-3</v>
      </c>
      <c r="H31" s="10">
        <v>6</v>
      </c>
      <c r="I31" s="9">
        <f t="shared" si="3"/>
        <v>2.2338049143708115E-3</v>
      </c>
      <c r="J31" s="10">
        <v>9</v>
      </c>
      <c r="K31" s="9">
        <f t="shared" si="4"/>
        <v>3.0769230769230769E-3</v>
      </c>
      <c r="L31" s="10">
        <v>7</v>
      </c>
      <c r="M31" s="9">
        <f t="shared" si="5"/>
        <v>2.8317152103559872E-3</v>
      </c>
      <c r="N31" s="8">
        <v>8</v>
      </c>
      <c r="O31" s="9">
        <f t="shared" si="6"/>
        <v>1.4311270125223614E-2</v>
      </c>
      <c r="P31" s="8">
        <v>6</v>
      </c>
      <c r="Q31" s="9">
        <f t="shared" si="7"/>
        <v>2.5839793281653748E-3</v>
      </c>
      <c r="R31" s="8">
        <v>9</v>
      </c>
      <c r="S31" s="14">
        <f t="shared" si="8"/>
        <v>3.6945812807881772E-3</v>
      </c>
      <c r="T31" s="8">
        <v>12</v>
      </c>
      <c r="U31" s="9">
        <f t="shared" si="9"/>
        <v>4.7713717693836982E-3</v>
      </c>
      <c r="V31" s="8">
        <v>11</v>
      </c>
      <c r="W31" s="9">
        <f t="shared" si="10"/>
        <v>4.3894652833200319E-3</v>
      </c>
      <c r="X31" s="8">
        <v>14</v>
      </c>
      <c r="Y31" s="9">
        <f t="shared" si="11"/>
        <v>5.4116737533822963E-3</v>
      </c>
    </row>
    <row r="32" spans="1:25" x14ac:dyDescent="0.25">
      <c r="A32" s="7" t="s">
        <v>39</v>
      </c>
      <c r="B32" s="10">
        <v>29</v>
      </c>
      <c r="C32" s="9">
        <f t="shared" si="0"/>
        <v>1.1179645335389361E-2</v>
      </c>
      <c r="D32" s="10">
        <v>19</v>
      </c>
      <c r="E32" s="9">
        <f t="shared" si="1"/>
        <v>7.8253706754530476E-3</v>
      </c>
      <c r="F32" s="10">
        <v>24</v>
      </c>
      <c r="G32" s="9">
        <f t="shared" si="2"/>
        <v>7.3619631901840491E-3</v>
      </c>
      <c r="H32" s="10">
        <v>28</v>
      </c>
      <c r="I32" s="9">
        <f t="shared" si="3"/>
        <v>1.0424422933730455E-2</v>
      </c>
      <c r="J32" s="10">
        <v>18</v>
      </c>
      <c r="K32" s="9">
        <f t="shared" si="4"/>
        <v>6.1538461538461538E-3</v>
      </c>
      <c r="L32" s="10">
        <v>14</v>
      </c>
      <c r="M32" s="9">
        <f t="shared" si="5"/>
        <v>5.6634304207119745E-3</v>
      </c>
      <c r="N32" s="8">
        <v>18</v>
      </c>
      <c r="O32" s="9">
        <f t="shared" si="6"/>
        <v>3.2200357781753133E-2</v>
      </c>
      <c r="P32" s="8">
        <v>18</v>
      </c>
      <c r="Q32" s="9">
        <f t="shared" si="7"/>
        <v>7.7519379844961239E-3</v>
      </c>
      <c r="R32" s="8">
        <v>15</v>
      </c>
      <c r="S32" s="14">
        <f t="shared" si="8"/>
        <v>6.1576354679802959E-3</v>
      </c>
      <c r="T32" s="8">
        <v>20</v>
      </c>
      <c r="U32" s="9">
        <f t="shared" si="9"/>
        <v>7.9522862823061622E-3</v>
      </c>
      <c r="V32" s="8">
        <v>25</v>
      </c>
      <c r="W32" s="9">
        <f t="shared" si="10"/>
        <v>9.9760574620909818E-3</v>
      </c>
      <c r="X32" s="8">
        <v>21</v>
      </c>
      <c r="Y32" s="9">
        <f t="shared" si="11"/>
        <v>8.1175106300734445E-3</v>
      </c>
    </row>
    <row r="33" spans="1:25" x14ac:dyDescent="0.25">
      <c r="A33" s="7" t="s">
        <v>40</v>
      </c>
      <c r="B33" s="10">
        <v>5</v>
      </c>
      <c r="C33" s="9">
        <f t="shared" si="0"/>
        <v>1.9275250578257518E-3</v>
      </c>
      <c r="D33" s="10">
        <v>2</v>
      </c>
      <c r="E33" s="9">
        <f t="shared" si="1"/>
        <v>8.2372322899505767E-4</v>
      </c>
      <c r="F33" s="10">
        <v>7</v>
      </c>
      <c r="G33" s="9">
        <f t="shared" si="2"/>
        <v>2.1472392638036812E-3</v>
      </c>
      <c r="H33" s="10">
        <v>6</v>
      </c>
      <c r="I33" s="9">
        <f t="shared" si="3"/>
        <v>2.2338049143708115E-3</v>
      </c>
      <c r="J33" s="10">
        <v>6</v>
      </c>
      <c r="K33" s="9">
        <f t="shared" si="4"/>
        <v>2.0512820512820513E-3</v>
      </c>
      <c r="L33" s="10">
        <v>6</v>
      </c>
      <c r="M33" s="9">
        <f t="shared" si="5"/>
        <v>2.4271844660194173E-3</v>
      </c>
      <c r="N33" s="8">
        <v>5</v>
      </c>
      <c r="O33" s="9">
        <f t="shared" si="6"/>
        <v>8.9445438282647581E-3</v>
      </c>
      <c r="P33" s="8">
        <v>6</v>
      </c>
      <c r="Q33" s="9">
        <f t="shared" si="7"/>
        <v>2.5839793281653748E-3</v>
      </c>
      <c r="R33" s="8">
        <v>16</v>
      </c>
      <c r="S33" s="14">
        <f t="shared" si="8"/>
        <v>6.5681444991789817E-3</v>
      </c>
      <c r="T33" s="8">
        <v>4</v>
      </c>
      <c r="U33" s="9">
        <f t="shared" si="9"/>
        <v>1.5904572564612327E-3</v>
      </c>
      <c r="V33" s="8">
        <v>3</v>
      </c>
      <c r="W33" s="9">
        <f t="shared" si="10"/>
        <v>1.1971268954509178E-3</v>
      </c>
      <c r="X33" s="8">
        <v>4</v>
      </c>
      <c r="Y33" s="9">
        <f t="shared" si="11"/>
        <v>1.5461925009663702E-3</v>
      </c>
    </row>
    <row r="34" spans="1:25" x14ac:dyDescent="0.25">
      <c r="A34" s="7" t="s">
        <v>41</v>
      </c>
      <c r="B34" s="10">
        <v>35</v>
      </c>
      <c r="C34" s="9">
        <f t="shared" si="0"/>
        <v>1.3492675404780262E-2</v>
      </c>
      <c r="D34" s="10">
        <v>36</v>
      </c>
      <c r="E34" s="9">
        <f t="shared" si="1"/>
        <v>1.4827018121911038E-2</v>
      </c>
      <c r="F34" s="10">
        <v>52</v>
      </c>
      <c r="G34" s="9">
        <f t="shared" si="2"/>
        <v>1.5950920245398775E-2</v>
      </c>
      <c r="H34" s="10">
        <v>44</v>
      </c>
      <c r="I34" s="9">
        <f t="shared" si="3"/>
        <v>1.6381236038719285E-2</v>
      </c>
      <c r="J34" s="10">
        <v>41</v>
      </c>
      <c r="K34" s="9">
        <f t="shared" si="4"/>
        <v>1.4017094017094018E-2</v>
      </c>
      <c r="L34" s="10">
        <v>34</v>
      </c>
      <c r="M34" s="9">
        <f t="shared" si="5"/>
        <v>1.3754045307443365E-2</v>
      </c>
      <c r="N34" s="8">
        <v>31</v>
      </c>
      <c r="O34" s="9">
        <f t="shared" si="6"/>
        <v>5.5456171735241505E-2</v>
      </c>
      <c r="P34" s="8">
        <v>43</v>
      </c>
      <c r="Q34" s="9">
        <f t="shared" si="7"/>
        <v>1.8518518518518517E-2</v>
      </c>
      <c r="R34" s="8">
        <v>30</v>
      </c>
      <c r="S34" s="14">
        <f t="shared" si="8"/>
        <v>1.2315270935960592E-2</v>
      </c>
      <c r="T34" s="8">
        <v>39</v>
      </c>
      <c r="U34" s="9">
        <f t="shared" si="9"/>
        <v>1.5506958250497018E-2</v>
      </c>
      <c r="V34" s="8">
        <v>28</v>
      </c>
      <c r="W34" s="9">
        <f t="shared" si="10"/>
        <v>1.11731843575419E-2</v>
      </c>
      <c r="X34" s="8">
        <v>42</v>
      </c>
      <c r="Y34" s="9">
        <f t="shared" si="11"/>
        <v>1.6235021260146889E-2</v>
      </c>
    </row>
    <row r="35" spans="1:25" x14ac:dyDescent="0.25">
      <c r="A35" s="7" t="s">
        <v>42</v>
      </c>
      <c r="B35" s="10">
        <v>80</v>
      </c>
      <c r="C35" s="9">
        <f t="shared" si="0"/>
        <v>3.0840400925212029E-2</v>
      </c>
      <c r="D35" s="10">
        <v>71</v>
      </c>
      <c r="E35" s="9">
        <f t="shared" si="1"/>
        <v>2.9242174629324547E-2</v>
      </c>
      <c r="F35" s="10">
        <v>119</v>
      </c>
      <c r="G35" s="9">
        <f t="shared" si="2"/>
        <v>3.6503067484662574E-2</v>
      </c>
      <c r="H35" s="10">
        <v>87</v>
      </c>
      <c r="I35" s="9">
        <f t="shared" si="3"/>
        <v>3.2390171258376767E-2</v>
      </c>
      <c r="J35" s="10">
        <v>97</v>
      </c>
      <c r="K35" s="9">
        <f t="shared" si="4"/>
        <v>3.316239316239316E-2</v>
      </c>
      <c r="L35" s="10">
        <v>88</v>
      </c>
      <c r="M35" s="9">
        <f t="shared" si="5"/>
        <v>3.5598705501618123E-2</v>
      </c>
      <c r="N35" s="8">
        <v>56</v>
      </c>
      <c r="O35" s="9">
        <f t="shared" si="6"/>
        <v>0.1001788908765653</v>
      </c>
      <c r="P35" s="8">
        <v>75</v>
      </c>
      <c r="Q35" s="9">
        <f t="shared" si="7"/>
        <v>3.2299741602067181E-2</v>
      </c>
      <c r="R35" s="8">
        <v>72</v>
      </c>
      <c r="S35" s="14">
        <f t="shared" si="8"/>
        <v>2.9556650246305417E-2</v>
      </c>
      <c r="T35" s="8">
        <v>85</v>
      </c>
      <c r="U35" s="9">
        <f t="shared" si="9"/>
        <v>3.3797216699801194E-2</v>
      </c>
      <c r="V35" s="8">
        <v>94</v>
      </c>
      <c r="W35" s="9">
        <f t="shared" si="10"/>
        <v>3.7509976057462091E-2</v>
      </c>
      <c r="X35" s="8">
        <v>76</v>
      </c>
      <c r="Y35" s="9">
        <f t="shared" si="11"/>
        <v>2.9377657518361036E-2</v>
      </c>
    </row>
    <row r="36" spans="1:25" x14ac:dyDescent="0.25">
      <c r="A36" s="7" t="s">
        <v>43</v>
      </c>
      <c r="B36" s="10">
        <v>1407</v>
      </c>
      <c r="C36" s="9">
        <f t="shared" si="0"/>
        <v>0.5424055512721665</v>
      </c>
      <c r="D36" s="10">
        <v>1346</v>
      </c>
      <c r="E36" s="9">
        <f t="shared" si="1"/>
        <v>0.55436573311367376</v>
      </c>
      <c r="F36" s="10">
        <v>1694</v>
      </c>
      <c r="G36" s="9">
        <f t="shared" si="2"/>
        <v>0.5196319018404908</v>
      </c>
      <c r="H36" s="10">
        <v>1423</v>
      </c>
      <c r="I36" s="9">
        <f t="shared" si="3"/>
        <v>0.52978406552494417</v>
      </c>
      <c r="J36" s="10">
        <v>1583</v>
      </c>
      <c r="K36" s="9">
        <f t="shared" si="4"/>
        <v>0.54119658119658121</v>
      </c>
      <c r="L36" s="10">
        <v>1293</v>
      </c>
      <c r="M36" s="9">
        <f t="shared" si="5"/>
        <v>0.52305825242718451</v>
      </c>
      <c r="N36" s="8">
        <v>1263</v>
      </c>
      <c r="O36" s="9">
        <f t="shared" si="6"/>
        <v>2.2593917710196778</v>
      </c>
      <c r="P36" s="8">
        <v>1168</v>
      </c>
      <c r="Q36" s="9">
        <f t="shared" si="7"/>
        <v>0.50301464254952633</v>
      </c>
      <c r="R36" s="8">
        <v>1330</v>
      </c>
      <c r="S36" s="14">
        <f t="shared" si="8"/>
        <v>0.54597701149425293</v>
      </c>
      <c r="T36" s="8">
        <v>1316</v>
      </c>
      <c r="U36" s="9">
        <f t="shared" si="9"/>
        <v>0.52326043737574557</v>
      </c>
      <c r="V36" s="8">
        <v>1328</v>
      </c>
      <c r="W36" s="9">
        <f t="shared" si="10"/>
        <v>0.52992817238627299</v>
      </c>
      <c r="X36" s="8">
        <v>1306</v>
      </c>
      <c r="Y36" s="9">
        <f t="shared" si="11"/>
        <v>0.50483185156551991</v>
      </c>
    </row>
    <row r="37" spans="1:25" x14ac:dyDescent="0.25">
      <c r="A37" s="7" t="s">
        <v>44</v>
      </c>
      <c r="B37" s="10">
        <v>5</v>
      </c>
      <c r="C37" s="9">
        <f t="shared" si="0"/>
        <v>1.9275250578257518E-3</v>
      </c>
      <c r="D37" s="10">
        <v>5</v>
      </c>
      <c r="E37" s="9">
        <f t="shared" si="1"/>
        <v>2.0593080724876441E-3</v>
      </c>
      <c r="F37" s="10">
        <v>4</v>
      </c>
      <c r="G37" s="9">
        <f t="shared" si="2"/>
        <v>1.2269938650306749E-3</v>
      </c>
      <c r="H37" s="10">
        <v>11</v>
      </c>
      <c r="I37" s="9">
        <f t="shared" si="3"/>
        <v>4.0953090096798213E-3</v>
      </c>
      <c r="J37" s="10">
        <v>4</v>
      </c>
      <c r="K37" s="9">
        <f t="shared" si="4"/>
        <v>1.3675213675213675E-3</v>
      </c>
      <c r="L37" s="10">
        <v>3</v>
      </c>
      <c r="M37" s="9">
        <f t="shared" si="5"/>
        <v>1.2135922330097086E-3</v>
      </c>
      <c r="N37" s="8">
        <v>5</v>
      </c>
      <c r="O37" s="9">
        <f t="shared" si="6"/>
        <v>8.9445438282647581E-3</v>
      </c>
      <c r="P37" s="8">
        <v>7</v>
      </c>
      <c r="Q37" s="9">
        <f t="shared" si="7"/>
        <v>3.0146425495262705E-3</v>
      </c>
      <c r="R37" s="8">
        <v>5</v>
      </c>
      <c r="S37" s="14">
        <f t="shared" si="8"/>
        <v>2.052545155993432E-3</v>
      </c>
      <c r="T37" s="8">
        <v>5</v>
      </c>
      <c r="U37" s="9">
        <f t="shared" si="9"/>
        <v>1.9880715705765406E-3</v>
      </c>
      <c r="V37" s="8">
        <v>4</v>
      </c>
      <c r="W37" s="9">
        <f t="shared" si="10"/>
        <v>1.5961691939345571E-3</v>
      </c>
      <c r="X37" s="8">
        <v>4</v>
      </c>
      <c r="Y37" s="9">
        <f t="shared" si="11"/>
        <v>1.5461925009663702E-3</v>
      </c>
    </row>
    <row r="38" spans="1:25" x14ac:dyDescent="0.25">
      <c r="A38" s="7" t="s">
        <v>45</v>
      </c>
      <c r="B38" s="10">
        <v>30</v>
      </c>
      <c r="C38" s="9">
        <f t="shared" si="0"/>
        <v>1.156515034695451E-2</v>
      </c>
      <c r="D38" s="10">
        <v>26</v>
      </c>
      <c r="E38" s="9">
        <f t="shared" si="1"/>
        <v>1.070840197693575E-2</v>
      </c>
      <c r="F38" s="10">
        <v>31</v>
      </c>
      <c r="G38" s="9">
        <f t="shared" si="2"/>
        <v>9.5092024539877307E-3</v>
      </c>
      <c r="H38" s="10">
        <v>41</v>
      </c>
      <c r="I38" s="9">
        <f t="shared" si="3"/>
        <v>1.526433358153388E-2</v>
      </c>
      <c r="J38" s="10">
        <v>26</v>
      </c>
      <c r="K38" s="9">
        <f t="shared" si="4"/>
        <v>8.8888888888888889E-3</v>
      </c>
      <c r="L38" s="10">
        <v>53</v>
      </c>
      <c r="M38" s="9">
        <f t="shared" si="5"/>
        <v>2.1440129449838186E-2</v>
      </c>
      <c r="N38" s="8">
        <v>36</v>
      </c>
      <c r="O38" s="9">
        <f t="shared" si="6"/>
        <v>6.4400715563506267E-2</v>
      </c>
      <c r="P38" s="8">
        <v>31</v>
      </c>
      <c r="Q38" s="9">
        <f t="shared" si="7"/>
        <v>1.3350559862187769E-2</v>
      </c>
      <c r="R38" s="8">
        <v>27</v>
      </c>
      <c r="S38" s="14">
        <f t="shared" si="8"/>
        <v>1.1083743842364532E-2</v>
      </c>
      <c r="T38" s="8">
        <v>40</v>
      </c>
      <c r="U38" s="9">
        <f t="shared" si="9"/>
        <v>1.5904572564612324E-2</v>
      </c>
      <c r="V38" s="8">
        <v>37</v>
      </c>
      <c r="W38" s="9">
        <f t="shared" si="10"/>
        <v>1.4764565043894652E-2</v>
      </c>
      <c r="X38" s="8">
        <v>33</v>
      </c>
      <c r="Y38" s="9">
        <f t="shared" si="11"/>
        <v>1.2756088132972555E-2</v>
      </c>
    </row>
    <row r="39" spans="1:25" x14ac:dyDescent="0.25">
      <c r="A39" s="7" t="s">
        <v>46</v>
      </c>
      <c r="B39" s="10">
        <v>5</v>
      </c>
      <c r="C39" s="9">
        <f t="shared" si="0"/>
        <v>1.9275250578257518E-3</v>
      </c>
      <c r="D39" s="10">
        <v>6</v>
      </c>
      <c r="E39" s="9">
        <f t="shared" si="1"/>
        <v>2.4711696869851728E-3</v>
      </c>
      <c r="F39" s="10">
        <v>3</v>
      </c>
      <c r="G39" s="9">
        <f t="shared" si="2"/>
        <v>9.2024539877300613E-4</v>
      </c>
      <c r="H39" s="10">
        <v>3</v>
      </c>
      <c r="I39" s="9">
        <f t="shared" si="3"/>
        <v>1.1169024571854058E-3</v>
      </c>
      <c r="J39" s="10">
        <v>6</v>
      </c>
      <c r="K39" s="9">
        <f t="shared" si="4"/>
        <v>2.0512820512820513E-3</v>
      </c>
      <c r="L39" s="10">
        <v>2</v>
      </c>
      <c r="M39" s="9">
        <f t="shared" si="5"/>
        <v>8.090614886731392E-4</v>
      </c>
      <c r="N39" s="8">
        <v>0</v>
      </c>
      <c r="O39" s="9">
        <f t="shared" si="6"/>
        <v>0</v>
      </c>
      <c r="P39" s="8">
        <v>3</v>
      </c>
      <c r="Q39" s="9">
        <f t="shared" si="7"/>
        <v>1.2919896640826874E-3</v>
      </c>
      <c r="R39" s="8">
        <v>3</v>
      </c>
      <c r="S39" s="14">
        <f t="shared" si="8"/>
        <v>1.2315270935960591E-3</v>
      </c>
      <c r="T39" s="8">
        <v>5</v>
      </c>
      <c r="U39" s="9">
        <f t="shared" si="9"/>
        <v>1.9880715705765406E-3</v>
      </c>
      <c r="V39" s="8">
        <v>5</v>
      </c>
      <c r="W39" s="9">
        <f t="shared" si="10"/>
        <v>1.9952114924181963E-3</v>
      </c>
      <c r="X39" s="8">
        <v>2</v>
      </c>
      <c r="Y39" s="9">
        <f t="shared" si="11"/>
        <v>7.7309625048318511E-4</v>
      </c>
    </row>
    <row r="40" spans="1:25" x14ac:dyDescent="0.25">
      <c r="A40" s="7" t="s">
        <v>47</v>
      </c>
      <c r="B40" s="10">
        <v>20</v>
      </c>
      <c r="C40" s="9">
        <f t="shared" si="0"/>
        <v>7.7101002313030072E-3</v>
      </c>
      <c r="D40" s="10">
        <v>15</v>
      </c>
      <c r="E40" s="9">
        <f t="shared" si="1"/>
        <v>6.1779242174629326E-3</v>
      </c>
      <c r="F40" s="10">
        <v>23</v>
      </c>
      <c r="G40" s="9">
        <f t="shared" si="2"/>
        <v>7.0552147239263804E-3</v>
      </c>
      <c r="H40" s="10">
        <v>33</v>
      </c>
      <c r="I40" s="9">
        <f t="shared" si="3"/>
        <v>1.2285927029039464E-2</v>
      </c>
      <c r="J40" s="10">
        <v>22</v>
      </c>
      <c r="K40" s="9">
        <f t="shared" si="4"/>
        <v>7.5213675213675214E-3</v>
      </c>
      <c r="L40" s="10">
        <v>35</v>
      </c>
      <c r="M40" s="9">
        <f t="shared" si="5"/>
        <v>1.4158576051779935E-2</v>
      </c>
      <c r="N40" s="8">
        <v>25</v>
      </c>
      <c r="O40" s="9">
        <f t="shared" si="6"/>
        <v>4.4722719141323794E-2</v>
      </c>
      <c r="P40" s="8">
        <v>19</v>
      </c>
      <c r="Q40" s="9">
        <f t="shared" si="7"/>
        <v>8.1826012058570201E-3</v>
      </c>
      <c r="R40" s="8">
        <v>33</v>
      </c>
      <c r="S40" s="14">
        <f t="shared" si="8"/>
        <v>1.3546798029556651E-2</v>
      </c>
      <c r="T40" s="8">
        <v>20</v>
      </c>
      <c r="U40" s="9">
        <f t="shared" si="9"/>
        <v>7.9522862823061622E-3</v>
      </c>
      <c r="V40" s="8">
        <v>19</v>
      </c>
      <c r="W40" s="9">
        <f t="shared" si="10"/>
        <v>7.5818036711891457E-3</v>
      </c>
      <c r="X40" s="8">
        <v>30</v>
      </c>
      <c r="Y40" s="9">
        <f t="shared" si="11"/>
        <v>1.1596443757247778E-2</v>
      </c>
    </row>
    <row r="41" spans="1:25" x14ac:dyDescent="0.25">
      <c r="A41" s="7" t="s">
        <v>48</v>
      </c>
      <c r="B41" s="10">
        <v>44</v>
      </c>
      <c r="C41" s="9">
        <f t="shared" si="0"/>
        <v>1.6962220508866616E-2</v>
      </c>
      <c r="D41" s="10">
        <v>41</v>
      </c>
      <c r="E41" s="9">
        <f t="shared" si="1"/>
        <v>1.6886326194398681E-2</v>
      </c>
      <c r="F41" s="10">
        <v>41</v>
      </c>
      <c r="G41" s="9">
        <f t="shared" si="2"/>
        <v>1.2576687116564417E-2</v>
      </c>
      <c r="H41" s="10">
        <v>49</v>
      </c>
      <c r="I41" s="9">
        <f t="shared" si="3"/>
        <v>1.8242740134028296E-2</v>
      </c>
      <c r="J41" s="10">
        <v>55</v>
      </c>
      <c r="K41" s="9">
        <f t="shared" si="4"/>
        <v>1.8803418803418803E-2</v>
      </c>
      <c r="L41" s="10">
        <v>54</v>
      </c>
      <c r="M41" s="9">
        <f t="shared" si="5"/>
        <v>2.1844660194174758E-2</v>
      </c>
      <c r="N41" s="8">
        <v>55</v>
      </c>
      <c r="O41" s="9">
        <f t="shared" si="6"/>
        <v>9.838998211091235E-2</v>
      </c>
      <c r="P41" s="8">
        <v>51</v>
      </c>
      <c r="Q41" s="9">
        <f t="shared" si="7"/>
        <v>2.1963824289405683E-2</v>
      </c>
      <c r="R41" s="8">
        <v>40</v>
      </c>
      <c r="S41" s="14">
        <f t="shared" si="8"/>
        <v>1.6420361247947456E-2</v>
      </c>
      <c r="T41" s="8">
        <v>43</v>
      </c>
      <c r="U41" s="9">
        <f t="shared" si="9"/>
        <v>1.7097415506958251E-2</v>
      </c>
      <c r="V41" s="8">
        <v>38</v>
      </c>
      <c r="W41" s="9">
        <f t="shared" si="10"/>
        <v>1.5163607342378291E-2</v>
      </c>
      <c r="X41" s="8">
        <v>70</v>
      </c>
      <c r="Y41" s="9">
        <f t="shared" si="11"/>
        <v>2.7058368766911482E-2</v>
      </c>
    </row>
    <row r="42" spans="1:25" x14ac:dyDescent="0.25">
      <c r="A42" s="2" t="s">
        <v>49</v>
      </c>
      <c r="B42" s="11">
        <f>SUM(B11:B41)</f>
        <v>2594</v>
      </c>
      <c r="C42" s="13">
        <f>B42/B42</f>
        <v>1</v>
      </c>
      <c r="D42" s="11">
        <f>SUM(D11:D41)</f>
        <v>2428</v>
      </c>
      <c r="E42" s="4">
        <f t="shared" si="1"/>
        <v>1</v>
      </c>
      <c r="F42" s="11">
        <f>SUM(F11:F41)</f>
        <v>3260</v>
      </c>
      <c r="G42" s="4">
        <v>1</v>
      </c>
      <c r="H42" s="11">
        <f>SUM(H11:H41)</f>
        <v>2686</v>
      </c>
      <c r="I42" s="4">
        <f t="shared" si="3"/>
        <v>1</v>
      </c>
      <c r="J42" s="11">
        <f>SUM(J11:J41)</f>
        <v>2925</v>
      </c>
      <c r="K42" s="4">
        <f t="shared" si="4"/>
        <v>1</v>
      </c>
      <c r="L42" s="11">
        <f>SUM(L11:L41)</f>
        <v>2472</v>
      </c>
      <c r="M42" s="4">
        <f t="shared" si="5"/>
        <v>1</v>
      </c>
      <c r="N42" s="3">
        <v>559</v>
      </c>
      <c r="O42" s="4">
        <f>N42/$N$42</f>
        <v>1</v>
      </c>
      <c r="P42" s="3">
        <f>SUM(P11:P41)</f>
        <v>2322</v>
      </c>
      <c r="Q42" s="4">
        <f>P42/$N$42</f>
        <v>4.1538461538461542</v>
      </c>
      <c r="R42" s="3">
        <f>SUM(R11:R41)</f>
        <v>2436</v>
      </c>
      <c r="S42" s="4">
        <f>R42/$R$42</f>
        <v>1</v>
      </c>
      <c r="T42" s="3">
        <f>SUM(T11:T41)</f>
        <v>2515</v>
      </c>
      <c r="U42" s="4">
        <f>T42/T42</f>
        <v>1</v>
      </c>
      <c r="V42" s="3">
        <f>SUM(V11:V41)</f>
        <v>2506</v>
      </c>
      <c r="W42" s="4">
        <f>V42/V42</f>
        <v>1</v>
      </c>
      <c r="X42" s="3">
        <f>SUM(X11:X41)</f>
        <v>2587</v>
      </c>
      <c r="Y42" s="4">
        <f>X42/$X$42</f>
        <v>1</v>
      </c>
    </row>
  </sheetData>
  <mergeCells count="16">
    <mergeCell ref="X9:Y9"/>
    <mergeCell ref="V9:W9"/>
    <mergeCell ref="A4:U4"/>
    <mergeCell ref="A2:U2"/>
    <mergeCell ref="R9:S9"/>
    <mergeCell ref="T9:U9"/>
    <mergeCell ref="P9:Q9"/>
    <mergeCell ref="N9:O9"/>
    <mergeCell ref="H5:L5"/>
    <mergeCell ref="L9:M9"/>
    <mergeCell ref="J9:K9"/>
    <mergeCell ref="A7:U7"/>
    <mergeCell ref="B9:C9"/>
    <mergeCell ref="D9:E9"/>
    <mergeCell ref="F9:G9"/>
    <mergeCell ref="H9:I9"/>
  </mergeCells>
  <pageMargins left="0.11811023622047245" right="0.11811023622047245" top="0.39370078740157483" bottom="0.19685039370078741" header="0.31496062992125984" footer="0.31496062992125984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Z42"/>
  <sheetViews>
    <sheetView showGridLines="0" topLeftCell="A22" zoomScaleNormal="100" workbookViewId="0">
      <selection activeCell="AA33" sqref="AA33"/>
    </sheetView>
  </sheetViews>
  <sheetFormatPr defaultRowHeight="15" x14ac:dyDescent="0.25"/>
  <cols>
    <col min="1" max="1" width="27.140625" customWidth="1"/>
    <col min="2" max="25" width="9.28515625" customWidth="1"/>
  </cols>
  <sheetData>
    <row r="2" spans="1:26" ht="26.25" x14ac:dyDescent="0.4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1"/>
      <c r="W2" s="1"/>
      <c r="X2" s="1"/>
      <c r="Y2" s="1"/>
      <c r="Z2" s="1"/>
    </row>
    <row r="4" spans="1:26" ht="18.75" x14ac:dyDescent="0.3">
      <c r="A4" s="38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1"/>
      <c r="W4" s="1"/>
      <c r="X4" s="1"/>
      <c r="Y4" s="1"/>
      <c r="Z4" s="1"/>
    </row>
    <row r="5" spans="1:26" x14ac:dyDescent="0.25">
      <c r="M5" s="36"/>
      <c r="N5" s="36"/>
      <c r="O5" s="36"/>
      <c r="P5" s="36"/>
      <c r="Q5" s="36"/>
    </row>
    <row r="7" spans="1:26" x14ac:dyDescent="0.25">
      <c r="A7" s="37" t="s">
        <v>64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</row>
    <row r="9" spans="1:26" x14ac:dyDescent="0.25">
      <c r="A9" s="5"/>
      <c r="B9" s="33" t="s">
        <v>3</v>
      </c>
      <c r="C9" s="33"/>
      <c r="D9" s="33" t="s">
        <v>4</v>
      </c>
      <c r="E9" s="33"/>
      <c r="F9" s="33" t="s">
        <v>5</v>
      </c>
      <c r="G9" s="33"/>
      <c r="H9" s="33" t="s">
        <v>6</v>
      </c>
      <c r="I9" s="33"/>
      <c r="J9" s="33" t="s">
        <v>7</v>
      </c>
      <c r="K9" s="33"/>
      <c r="L9" s="33" t="s">
        <v>8</v>
      </c>
      <c r="M9" s="33"/>
      <c r="N9" s="33" t="s">
        <v>9</v>
      </c>
      <c r="O9" s="33"/>
      <c r="P9" s="33" t="s">
        <v>10</v>
      </c>
      <c r="Q9" s="33"/>
      <c r="R9" s="33" t="s">
        <v>11</v>
      </c>
      <c r="S9" s="33"/>
      <c r="T9" s="33" t="s">
        <v>12</v>
      </c>
      <c r="U9" s="33"/>
      <c r="V9" s="33" t="s">
        <v>13</v>
      </c>
      <c r="W9" s="33"/>
      <c r="X9" s="33" t="s">
        <v>14</v>
      </c>
      <c r="Y9" s="33"/>
    </row>
    <row r="10" spans="1:26" x14ac:dyDescent="0.25">
      <c r="A10" s="6" t="s">
        <v>15</v>
      </c>
      <c r="B10" s="6" t="s">
        <v>16</v>
      </c>
      <c r="C10" s="6" t="s">
        <v>17</v>
      </c>
      <c r="D10" s="6" t="s">
        <v>16</v>
      </c>
      <c r="E10" s="6" t="s">
        <v>17</v>
      </c>
      <c r="F10" s="6"/>
      <c r="G10" s="6" t="s">
        <v>17</v>
      </c>
      <c r="H10" s="6" t="s">
        <v>16</v>
      </c>
      <c r="I10" s="6" t="s">
        <v>17</v>
      </c>
      <c r="J10" s="6" t="s">
        <v>16</v>
      </c>
      <c r="K10" s="6" t="s">
        <v>17</v>
      </c>
      <c r="L10" s="6" t="s">
        <v>16</v>
      </c>
      <c r="M10" s="6" t="s">
        <v>17</v>
      </c>
      <c r="N10" s="6" t="s">
        <v>16</v>
      </c>
      <c r="O10" s="6" t="s">
        <v>17</v>
      </c>
      <c r="P10" s="6" t="s">
        <v>16</v>
      </c>
      <c r="Q10" s="6" t="s">
        <v>17</v>
      </c>
      <c r="R10" s="6" t="s">
        <v>16</v>
      </c>
      <c r="S10" s="6" t="s">
        <v>17</v>
      </c>
      <c r="T10" s="6" t="s">
        <v>16</v>
      </c>
      <c r="U10" s="6" t="s">
        <v>17</v>
      </c>
      <c r="V10" s="6" t="s">
        <v>16</v>
      </c>
      <c r="W10" s="6" t="s">
        <v>17</v>
      </c>
      <c r="X10" s="6" t="s">
        <v>16</v>
      </c>
      <c r="Y10" s="6" t="s">
        <v>17</v>
      </c>
    </row>
    <row r="11" spans="1:26" x14ac:dyDescent="0.25">
      <c r="A11" s="7" t="s">
        <v>18</v>
      </c>
      <c r="B11" s="10">
        <v>6</v>
      </c>
      <c r="C11" s="9">
        <f>B11/$B$42</f>
        <v>1.0771992818671455E-2</v>
      </c>
      <c r="D11" s="10">
        <v>17</v>
      </c>
      <c r="E11" s="9">
        <f>D11/$D$42</f>
        <v>3.4000000000000002E-2</v>
      </c>
      <c r="F11" s="10">
        <v>17</v>
      </c>
      <c r="G11" s="9">
        <f>F11/$F$42</f>
        <v>3.5564853556485358E-2</v>
      </c>
      <c r="H11" s="10">
        <v>7</v>
      </c>
      <c r="I11" s="9">
        <f>H11/$H$42</f>
        <v>1.348747591522158E-2</v>
      </c>
      <c r="J11" s="10">
        <v>11</v>
      </c>
      <c r="K11" s="9">
        <f>J11/$J$42</f>
        <v>2.1696252465483234E-2</v>
      </c>
      <c r="L11" s="10">
        <v>16</v>
      </c>
      <c r="M11" s="9">
        <f>L11/$L$42</f>
        <v>3.1189083820662766E-2</v>
      </c>
      <c r="N11" s="8">
        <v>14</v>
      </c>
      <c r="O11" s="9">
        <f>N11/$N$42</f>
        <v>2.5044722719141325E-2</v>
      </c>
      <c r="P11" s="8">
        <v>14</v>
      </c>
      <c r="Q11" s="9">
        <f>P11/$P$42</f>
        <v>2.0086083213773313E-2</v>
      </c>
      <c r="R11" s="8">
        <v>14</v>
      </c>
      <c r="S11" s="14">
        <f>R11/$R$42</f>
        <v>2.1374045801526718E-2</v>
      </c>
      <c r="T11" s="8">
        <v>15</v>
      </c>
      <c r="U11" s="9">
        <f>T11/$T$42</f>
        <v>2.2058823529411766E-2</v>
      </c>
      <c r="V11" s="8">
        <v>10</v>
      </c>
      <c r="W11" s="9">
        <f>V11/$V$42</f>
        <v>1.7301038062283738E-2</v>
      </c>
      <c r="X11" s="8">
        <v>18</v>
      </c>
      <c r="Y11" s="9">
        <f>X11/$X$42</f>
        <v>2.9850746268656716E-2</v>
      </c>
    </row>
    <row r="12" spans="1:26" x14ac:dyDescent="0.25">
      <c r="A12" s="7" t="s">
        <v>19</v>
      </c>
      <c r="B12" s="10">
        <v>15</v>
      </c>
      <c r="C12" s="9">
        <f t="shared" ref="C12:C41" si="0">B12/$B$42</f>
        <v>2.6929982046678635E-2</v>
      </c>
      <c r="D12" s="10">
        <v>11</v>
      </c>
      <c r="E12" s="9">
        <f t="shared" ref="E12:E41" si="1">D12/$D$42</f>
        <v>2.1999999999999999E-2</v>
      </c>
      <c r="F12" s="10">
        <v>16</v>
      </c>
      <c r="G12" s="9">
        <f t="shared" ref="G12:G41" si="2">F12/$F$42</f>
        <v>3.3472803347280332E-2</v>
      </c>
      <c r="H12" s="10">
        <v>12</v>
      </c>
      <c r="I12" s="9">
        <f t="shared" ref="I12:I41" si="3">H12/$H$42</f>
        <v>2.3121387283236993E-2</v>
      </c>
      <c r="J12" s="10">
        <v>10</v>
      </c>
      <c r="K12" s="9">
        <f t="shared" ref="K12:K41" si="4">J12/$J$42</f>
        <v>1.9723865877712032E-2</v>
      </c>
      <c r="L12" s="10">
        <v>17</v>
      </c>
      <c r="M12" s="9">
        <f t="shared" ref="M12:M41" si="5">L12/$L$42</f>
        <v>3.3138401559454189E-2</v>
      </c>
      <c r="N12" s="8">
        <v>3</v>
      </c>
      <c r="O12" s="9">
        <f t="shared" ref="O12:O41" si="6">N12/$N$42</f>
        <v>5.3667262969588547E-3</v>
      </c>
      <c r="P12" s="8">
        <v>23</v>
      </c>
      <c r="Q12" s="9">
        <f t="shared" ref="Q12:Q41" si="7">P12/$P$42</f>
        <v>3.2998565279770443E-2</v>
      </c>
      <c r="R12" s="8">
        <v>19</v>
      </c>
      <c r="S12" s="14">
        <f t="shared" ref="S12:S41" si="8">R12/$R$42</f>
        <v>2.9007633587786259E-2</v>
      </c>
      <c r="T12" s="8">
        <v>18</v>
      </c>
      <c r="U12" s="9">
        <f t="shared" ref="U12:U41" si="9">T12/$T$42</f>
        <v>2.6470588235294117E-2</v>
      </c>
      <c r="V12" s="8">
        <v>12</v>
      </c>
      <c r="W12" s="9">
        <f t="shared" ref="W12:W41" si="10">V12/$V$42</f>
        <v>2.0761245674740483E-2</v>
      </c>
      <c r="X12" s="8">
        <v>21</v>
      </c>
      <c r="Y12" s="9">
        <f t="shared" ref="Y12:Y41" si="11">X12/$X$42</f>
        <v>3.482587064676617E-2</v>
      </c>
    </row>
    <row r="13" spans="1:26" x14ac:dyDescent="0.25">
      <c r="A13" s="7" t="s">
        <v>20</v>
      </c>
      <c r="B13" s="10">
        <v>6</v>
      </c>
      <c r="C13" s="9">
        <f t="shared" si="0"/>
        <v>1.0771992818671455E-2</v>
      </c>
      <c r="D13" s="10">
        <v>6</v>
      </c>
      <c r="E13" s="9">
        <f t="shared" si="1"/>
        <v>1.2E-2</v>
      </c>
      <c r="F13" s="10">
        <v>6</v>
      </c>
      <c r="G13" s="9">
        <f t="shared" si="2"/>
        <v>1.2552301255230125E-2</v>
      </c>
      <c r="H13" s="10">
        <v>4</v>
      </c>
      <c r="I13" s="9">
        <f t="shared" si="3"/>
        <v>7.7071290944123313E-3</v>
      </c>
      <c r="J13" s="10">
        <v>7</v>
      </c>
      <c r="K13" s="9">
        <f t="shared" si="4"/>
        <v>1.3806706114398421E-2</v>
      </c>
      <c r="L13" s="10">
        <v>7</v>
      </c>
      <c r="M13" s="9">
        <f t="shared" si="5"/>
        <v>1.364522417153996E-2</v>
      </c>
      <c r="N13" s="8">
        <v>4</v>
      </c>
      <c r="O13" s="9">
        <f t="shared" si="6"/>
        <v>7.1556350626118068E-3</v>
      </c>
      <c r="P13" s="8">
        <v>11</v>
      </c>
      <c r="Q13" s="9">
        <f t="shared" si="7"/>
        <v>1.5781922525107604E-2</v>
      </c>
      <c r="R13" s="8">
        <v>10</v>
      </c>
      <c r="S13" s="14">
        <f t="shared" si="8"/>
        <v>1.5267175572519083E-2</v>
      </c>
      <c r="T13" s="8">
        <v>11</v>
      </c>
      <c r="U13" s="9">
        <f t="shared" si="9"/>
        <v>1.6176470588235296E-2</v>
      </c>
      <c r="V13" s="8">
        <v>12</v>
      </c>
      <c r="W13" s="9">
        <f t="shared" si="10"/>
        <v>2.0761245674740483E-2</v>
      </c>
      <c r="X13" s="8">
        <v>13</v>
      </c>
      <c r="Y13" s="9">
        <f t="shared" si="11"/>
        <v>2.1558872305140961E-2</v>
      </c>
    </row>
    <row r="14" spans="1:26" x14ac:dyDescent="0.25">
      <c r="A14" s="7" t="s">
        <v>21</v>
      </c>
      <c r="B14" s="10">
        <v>14</v>
      </c>
      <c r="C14" s="9">
        <f t="shared" si="0"/>
        <v>2.5134649910233394E-2</v>
      </c>
      <c r="D14" s="10">
        <v>12</v>
      </c>
      <c r="E14" s="9">
        <f t="shared" si="1"/>
        <v>2.4E-2</v>
      </c>
      <c r="F14" s="10">
        <v>6</v>
      </c>
      <c r="G14" s="9">
        <f t="shared" si="2"/>
        <v>1.2552301255230125E-2</v>
      </c>
      <c r="H14" s="10">
        <v>13</v>
      </c>
      <c r="I14" s="9">
        <f t="shared" si="3"/>
        <v>2.5048169556840076E-2</v>
      </c>
      <c r="J14" s="10">
        <v>8</v>
      </c>
      <c r="K14" s="9">
        <f t="shared" si="4"/>
        <v>1.5779092702169626E-2</v>
      </c>
      <c r="L14" s="10">
        <v>6</v>
      </c>
      <c r="M14" s="9">
        <f t="shared" si="5"/>
        <v>1.1695906432748537E-2</v>
      </c>
      <c r="N14" s="8">
        <v>10</v>
      </c>
      <c r="O14" s="9">
        <f t="shared" si="6"/>
        <v>1.7889087656529516E-2</v>
      </c>
      <c r="P14" s="8">
        <v>5</v>
      </c>
      <c r="Q14" s="9">
        <f t="shared" si="7"/>
        <v>7.1736011477761836E-3</v>
      </c>
      <c r="R14" s="8">
        <v>9</v>
      </c>
      <c r="S14" s="14">
        <f t="shared" si="8"/>
        <v>1.3740458015267175E-2</v>
      </c>
      <c r="T14" s="8">
        <v>10</v>
      </c>
      <c r="U14" s="9">
        <f t="shared" si="9"/>
        <v>1.4705882352941176E-2</v>
      </c>
      <c r="V14" s="8">
        <v>6</v>
      </c>
      <c r="W14" s="9">
        <f t="shared" si="10"/>
        <v>1.0380622837370242E-2</v>
      </c>
      <c r="X14" s="8">
        <v>12</v>
      </c>
      <c r="Y14" s="9">
        <f t="shared" si="11"/>
        <v>1.9900497512437811E-2</v>
      </c>
    </row>
    <row r="15" spans="1:26" x14ac:dyDescent="0.25">
      <c r="A15" s="7" t="s">
        <v>22</v>
      </c>
      <c r="B15" s="10">
        <v>2</v>
      </c>
      <c r="C15" s="9">
        <f t="shared" si="0"/>
        <v>3.5906642728904849E-3</v>
      </c>
      <c r="D15" s="10">
        <v>2</v>
      </c>
      <c r="E15" s="9">
        <f t="shared" si="1"/>
        <v>4.0000000000000001E-3</v>
      </c>
      <c r="F15" s="10">
        <v>5</v>
      </c>
      <c r="G15" s="9">
        <f t="shared" si="2"/>
        <v>1.0460251046025104E-2</v>
      </c>
      <c r="H15" s="10">
        <v>3</v>
      </c>
      <c r="I15" s="9">
        <f t="shared" si="3"/>
        <v>5.7803468208092483E-3</v>
      </c>
      <c r="J15" s="10">
        <v>0</v>
      </c>
      <c r="K15" s="9">
        <f t="shared" si="4"/>
        <v>0</v>
      </c>
      <c r="L15" s="10">
        <v>0</v>
      </c>
      <c r="M15" s="9">
        <f t="shared" si="5"/>
        <v>0</v>
      </c>
      <c r="N15" s="8">
        <v>4</v>
      </c>
      <c r="O15" s="9">
        <f t="shared" si="6"/>
        <v>7.1556350626118068E-3</v>
      </c>
      <c r="P15" s="8">
        <v>2</v>
      </c>
      <c r="Q15" s="9">
        <f t="shared" si="7"/>
        <v>2.8694404591104736E-3</v>
      </c>
      <c r="R15" s="8">
        <v>2</v>
      </c>
      <c r="S15" s="14">
        <f t="shared" si="8"/>
        <v>3.0534351145038168E-3</v>
      </c>
      <c r="T15" s="8">
        <v>5</v>
      </c>
      <c r="U15" s="9">
        <f t="shared" si="9"/>
        <v>7.3529411764705881E-3</v>
      </c>
      <c r="V15" s="8">
        <v>2</v>
      </c>
      <c r="W15" s="9">
        <f t="shared" si="10"/>
        <v>3.4602076124567475E-3</v>
      </c>
      <c r="X15" s="8">
        <v>1</v>
      </c>
      <c r="Y15" s="9">
        <f t="shared" si="11"/>
        <v>1.658374792703151E-3</v>
      </c>
    </row>
    <row r="16" spans="1:26" x14ac:dyDescent="0.25">
      <c r="A16" s="7" t="s">
        <v>23</v>
      </c>
      <c r="B16" s="10">
        <v>26</v>
      </c>
      <c r="C16" s="9">
        <f t="shared" si="0"/>
        <v>4.66786355475763E-2</v>
      </c>
      <c r="D16" s="10">
        <v>18</v>
      </c>
      <c r="E16" s="9">
        <f t="shared" si="1"/>
        <v>3.5999999999999997E-2</v>
      </c>
      <c r="F16" s="10">
        <v>14</v>
      </c>
      <c r="G16" s="9">
        <f t="shared" si="2"/>
        <v>2.9288702928870293E-2</v>
      </c>
      <c r="H16" s="10">
        <v>20</v>
      </c>
      <c r="I16" s="9">
        <f t="shared" si="3"/>
        <v>3.8535645472061654E-2</v>
      </c>
      <c r="J16" s="10">
        <v>30</v>
      </c>
      <c r="K16" s="9">
        <f t="shared" si="4"/>
        <v>5.9171597633136092E-2</v>
      </c>
      <c r="L16" s="10">
        <v>19</v>
      </c>
      <c r="M16" s="9">
        <f t="shared" si="5"/>
        <v>3.7037037037037035E-2</v>
      </c>
      <c r="N16" s="8">
        <v>18</v>
      </c>
      <c r="O16" s="9">
        <f t="shared" si="6"/>
        <v>3.2200357781753133E-2</v>
      </c>
      <c r="P16" s="8">
        <v>26</v>
      </c>
      <c r="Q16" s="9">
        <f t="shared" si="7"/>
        <v>3.7302725968436153E-2</v>
      </c>
      <c r="R16" s="8">
        <v>26</v>
      </c>
      <c r="S16" s="14">
        <f t="shared" si="8"/>
        <v>3.9694656488549619E-2</v>
      </c>
      <c r="T16" s="8">
        <v>28</v>
      </c>
      <c r="U16" s="9">
        <f t="shared" si="9"/>
        <v>4.1176470588235294E-2</v>
      </c>
      <c r="V16" s="8">
        <v>23</v>
      </c>
      <c r="W16" s="9">
        <f t="shared" si="10"/>
        <v>3.9792387543252594E-2</v>
      </c>
      <c r="X16" s="8">
        <v>21</v>
      </c>
      <c r="Y16" s="9">
        <f t="shared" si="11"/>
        <v>3.482587064676617E-2</v>
      </c>
    </row>
    <row r="17" spans="1:25" x14ac:dyDescent="0.25">
      <c r="A17" s="7" t="s">
        <v>50</v>
      </c>
      <c r="B17" s="10">
        <v>17</v>
      </c>
      <c r="C17" s="9">
        <f t="shared" si="0"/>
        <v>3.052064631956912E-2</v>
      </c>
      <c r="D17" s="10">
        <v>28</v>
      </c>
      <c r="E17" s="9">
        <f t="shared" si="1"/>
        <v>5.6000000000000001E-2</v>
      </c>
      <c r="F17" s="10">
        <v>12</v>
      </c>
      <c r="G17" s="9">
        <f t="shared" si="2"/>
        <v>2.5104602510460251E-2</v>
      </c>
      <c r="H17" s="10">
        <v>38</v>
      </c>
      <c r="I17" s="9">
        <f t="shared" si="3"/>
        <v>7.3217726396917149E-2</v>
      </c>
      <c r="J17" s="10">
        <v>23</v>
      </c>
      <c r="K17" s="9">
        <f t="shared" si="4"/>
        <v>4.5364891518737675E-2</v>
      </c>
      <c r="L17" s="10">
        <v>11</v>
      </c>
      <c r="M17" s="9">
        <f t="shared" si="5"/>
        <v>2.1442495126705652E-2</v>
      </c>
      <c r="N17" s="8">
        <v>29</v>
      </c>
      <c r="O17" s="9">
        <f t="shared" si="6"/>
        <v>5.1878354203935599E-2</v>
      </c>
      <c r="P17" s="8">
        <v>31</v>
      </c>
      <c r="Q17" s="9">
        <f t="shared" si="7"/>
        <v>4.4476327116212341E-2</v>
      </c>
      <c r="R17" s="8">
        <v>24</v>
      </c>
      <c r="S17" s="14">
        <f t="shared" si="8"/>
        <v>3.6641221374045803E-2</v>
      </c>
      <c r="T17" s="8">
        <v>41</v>
      </c>
      <c r="U17" s="9">
        <f t="shared" si="9"/>
        <v>6.0294117647058824E-2</v>
      </c>
      <c r="V17" s="8">
        <v>29</v>
      </c>
      <c r="W17" s="9">
        <f t="shared" si="10"/>
        <v>5.0173010380622836E-2</v>
      </c>
      <c r="X17" s="8">
        <v>33</v>
      </c>
      <c r="Y17" s="9">
        <f t="shared" si="11"/>
        <v>5.4726368159203981E-2</v>
      </c>
    </row>
    <row r="18" spans="1:25" x14ac:dyDescent="0.25">
      <c r="A18" s="7" t="s">
        <v>25</v>
      </c>
      <c r="B18" s="10">
        <v>1</v>
      </c>
      <c r="C18" s="9">
        <f t="shared" si="0"/>
        <v>1.7953321364452424E-3</v>
      </c>
      <c r="D18" s="10">
        <v>4</v>
      </c>
      <c r="E18" s="9">
        <f t="shared" si="1"/>
        <v>8.0000000000000002E-3</v>
      </c>
      <c r="F18" s="10">
        <v>3</v>
      </c>
      <c r="G18" s="9">
        <f t="shared" si="2"/>
        <v>6.2761506276150627E-3</v>
      </c>
      <c r="H18" s="10">
        <v>5</v>
      </c>
      <c r="I18" s="9">
        <f t="shared" si="3"/>
        <v>9.6339113680154135E-3</v>
      </c>
      <c r="J18" s="10">
        <v>6</v>
      </c>
      <c r="K18" s="9">
        <f t="shared" si="4"/>
        <v>1.1834319526627219E-2</v>
      </c>
      <c r="L18" s="10">
        <v>5</v>
      </c>
      <c r="M18" s="9">
        <f t="shared" si="5"/>
        <v>9.7465886939571145E-3</v>
      </c>
      <c r="N18" s="8">
        <v>10</v>
      </c>
      <c r="O18" s="9">
        <f t="shared" si="6"/>
        <v>1.7889087656529516E-2</v>
      </c>
      <c r="P18" s="8">
        <v>4</v>
      </c>
      <c r="Q18" s="9">
        <f t="shared" si="7"/>
        <v>5.7388809182209472E-3</v>
      </c>
      <c r="R18" s="8">
        <v>1</v>
      </c>
      <c r="S18" s="14">
        <f t="shared" si="8"/>
        <v>1.5267175572519084E-3</v>
      </c>
      <c r="T18" s="8">
        <v>6</v>
      </c>
      <c r="U18" s="9">
        <f t="shared" si="9"/>
        <v>8.8235294117647058E-3</v>
      </c>
      <c r="V18" s="8">
        <v>4</v>
      </c>
      <c r="W18" s="9">
        <f t="shared" si="10"/>
        <v>6.920415224913495E-3</v>
      </c>
      <c r="X18" s="8">
        <v>3</v>
      </c>
      <c r="Y18" s="9">
        <f t="shared" si="11"/>
        <v>4.9751243781094526E-3</v>
      </c>
    </row>
    <row r="19" spans="1:25" x14ac:dyDescent="0.25">
      <c r="A19" s="7" t="s">
        <v>26</v>
      </c>
      <c r="B19" s="10">
        <v>35</v>
      </c>
      <c r="C19" s="9">
        <f t="shared" si="0"/>
        <v>6.283662477558348E-2</v>
      </c>
      <c r="D19" s="10">
        <v>29</v>
      </c>
      <c r="E19" s="9">
        <f t="shared" si="1"/>
        <v>5.8000000000000003E-2</v>
      </c>
      <c r="F19" s="10">
        <v>28</v>
      </c>
      <c r="G19" s="9">
        <f t="shared" si="2"/>
        <v>5.8577405857740586E-2</v>
      </c>
      <c r="H19" s="10">
        <v>29</v>
      </c>
      <c r="I19" s="9">
        <f t="shared" si="3"/>
        <v>5.5876685934489405E-2</v>
      </c>
      <c r="J19" s="10">
        <v>28</v>
      </c>
      <c r="K19" s="9">
        <f t="shared" si="4"/>
        <v>5.5226824457593686E-2</v>
      </c>
      <c r="L19" s="10">
        <v>21</v>
      </c>
      <c r="M19" s="9">
        <f t="shared" si="5"/>
        <v>4.0935672514619881E-2</v>
      </c>
      <c r="N19" s="8">
        <v>18</v>
      </c>
      <c r="O19" s="9">
        <f t="shared" si="6"/>
        <v>3.2200357781753133E-2</v>
      </c>
      <c r="P19" s="8">
        <v>27</v>
      </c>
      <c r="Q19" s="9">
        <f t="shared" si="7"/>
        <v>3.8737446197991389E-2</v>
      </c>
      <c r="R19" s="8">
        <v>44</v>
      </c>
      <c r="S19" s="14">
        <f t="shared" si="8"/>
        <v>6.7175572519083973E-2</v>
      </c>
      <c r="T19" s="8">
        <v>23</v>
      </c>
      <c r="U19" s="9">
        <f t="shared" si="9"/>
        <v>3.3823529411764704E-2</v>
      </c>
      <c r="V19" s="8">
        <v>20</v>
      </c>
      <c r="W19" s="9">
        <f t="shared" si="10"/>
        <v>3.4602076124567477E-2</v>
      </c>
      <c r="X19" s="8">
        <v>33</v>
      </c>
      <c r="Y19" s="9">
        <f t="shared" si="11"/>
        <v>5.4726368159203981E-2</v>
      </c>
    </row>
    <row r="20" spans="1:25" x14ac:dyDescent="0.25">
      <c r="A20" s="7" t="s">
        <v>27</v>
      </c>
      <c r="B20" s="10">
        <v>14</v>
      </c>
      <c r="C20" s="9">
        <f t="shared" si="0"/>
        <v>2.5134649910233394E-2</v>
      </c>
      <c r="D20" s="10">
        <v>7</v>
      </c>
      <c r="E20" s="9">
        <f t="shared" si="1"/>
        <v>1.4E-2</v>
      </c>
      <c r="F20" s="10">
        <v>6</v>
      </c>
      <c r="G20" s="9">
        <f t="shared" si="2"/>
        <v>1.2552301255230125E-2</v>
      </c>
      <c r="H20" s="10">
        <v>6</v>
      </c>
      <c r="I20" s="9">
        <f t="shared" si="3"/>
        <v>1.1560693641618497E-2</v>
      </c>
      <c r="J20" s="10">
        <v>11</v>
      </c>
      <c r="K20" s="9">
        <f t="shared" si="4"/>
        <v>2.1696252465483234E-2</v>
      </c>
      <c r="L20" s="10">
        <v>11</v>
      </c>
      <c r="M20" s="9">
        <f t="shared" si="5"/>
        <v>2.1442495126705652E-2</v>
      </c>
      <c r="N20" s="8">
        <v>10</v>
      </c>
      <c r="O20" s="9">
        <f t="shared" si="6"/>
        <v>1.7889087656529516E-2</v>
      </c>
      <c r="P20" s="8">
        <v>18</v>
      </c>
      <c r="Q20" s="9">
        <f t="shared" si="7"/>
        <v>2.5824964131994262E-2</v>
      </c>
      <c r="R20" s="8">
        <v>20</v>
      </c>
      <c r="S20" s="14">
        <f t="shared" si="8"/>
        <v>3.0534351145038167E-2</v>
      </c>
      <c r="T20" s="8">
        <v>17</v>
      </c>
      <c r="U20" s="9">
        <f t="shared" si="9"/>
        <v>2.5000000000000001E-2</v>
      </c>
      <c r="V20" s="8">
        <v>13</v>
      </c>
      <c r="W20" s="9">
        <f t="shared" si="10"/>
        <v>2.2491349480968859E-2</v>
      </c>
      <c r="X20" s="8">
        <v>11</v>
      </c>
      <c r="Y20" s="9">
        <f t="shared" si="11"/>
        <v>1.824212271973466E-2</v>
      </c>
    </row>
    <row r="21" spans="1:25" x14ac:dyDescent="0.25">
      <c r="A21" s="7" t="s">
        <v>28</v>
      </c>
      <c r="B21" s="10">
        <v>12</v>
      </c>
      <c r="C21" s="9">
        <f t="shared" si="0"/>
        <v>2.1543985637342909E-2</v>
      </c>
      <c r="D21" s="10">
        <v>18</v>
      </c>
      <c r="E21" s="9">
        <f t="shared" si="1"/>
        <v>3.5999999999999997E-2</v>
      </c>
      <c r="F21" s="10">
        <v>13</v>
      </c>
      <c r="G21" s="9">
        <f t="shared" si="2"/>
        <v>2.7196652719665274E-2</v>
      </c>
      <c r="H21" s="10">
        <v>13</v>
      </c>
      <c r="I21" s="9">
        <f t="shared" si="3"/>
        <v>2.5048169556840076E-2</v>
      </c>
      <c r="J21" s="10">
        <v>18</v>
      </c>
      <c r="K21" s="9">
        <f t="shared" si="4"/>
        <v>3.5502958579881658E-2</v>
      </c>
      <c r="L21" s="10">
        <v>18</v>
      </c>
      <c r="M21" s="9">
        <f t="shared" si="5"/>
        <v>3.5087719298245612E-2</v>
      </c>
      <c r="N21" s="8">
        <v>17</v>
      </c>
      <c r="O21" s="9">
        <f t="shared" si="6"/>
        <v>3.041144901610018E-2</v>
      </c>
      <c r="P21" s="8">
        <v>26</v>
      </c>
      <c r="Q21" s="9">
        <f t="shared" si="7"/>
        <v>3.7302725968436153E-2</v>
      </c>
      <c r="R21" s="8">
        <v>21</v>
      </c>
      <c r="S21" s="14">
        <f t="shared" si="8"/>
        <v>3.2061068702290078E-2</v>
      </c>
      <c r="T21" s="8">
        <v>31</v>
      </c>
      <c r="U21" s="9">
        <f t="shared" si="9"/>
        <v>4.5588235294117645E-2</v>
      </c>
      <c r="V21" s="8">
        <v>33</v>
      </c>
      <c r="W21" s="9">
        <f t="shared" si="10"/>
        <v>5.7093425605536333E-2</v>
      </c>
      <c r="X21" s="8">
        <v>30</v>
      </c>
      <c r="Y21" s="9">
        <f t="shared" si="11"/>
        <v>4.975124378109453E-2</v>
      </c>
    </row>
    <row r="22" spans="1:25" x14ac:dyDescent="0.25">
      <c r="A22" s="7" t="s">
        <v>29</v>
      </c>
      <c r="B22" s="10">
        <v>6</v>
      </c>
      <c r="C22" s="9">
        <f t="shared" si="0"/>
        <v>1.0771992818671455E-2</v>
      </c>
      <c r="D22" s="10">
        <v>7</v>
      </c>
      <c r="E22" s="9">
        <f t="shared" si="1"/>
        <v>1.4E-2</v>
      </c>
      <c r="F22" s="10">
        <v>5</v>
      </c>
      <c r="G22" s="9">
        <f t="shared" si="2"/>
        <v>1.0460251046025104E-2</v>
      </c>
      <c r="H22" s="10">
        <v>18</v>
      </c>
      <c r="I22" s="9">
        <f t="shared" si="3"/>
        <v>3.4682080924855488E-2</v>
      </c>
      <c r="J22" s="10">
        <v>4</v>
      </c>
      <c r="K22" s="9">
        <f t="shared" si="4"/>
        <v>7.889546351084813E-3</v>
      </c>
      <c r="L22" s="10">
        <v>15</v>
      </c>
      <c r="M22" s="9">
        <f t="shared" si="5"/>
        <v>2.9239766081871343E-2</v>
      </c>
      <c r="N22" s="8">
        <v>9</v>
      </c>
      <c r="O22" s="9">
        <f t="shared" si="6"/>
        <v>1.6100178890876567E-2</v>
      </c>
      <c r="P22" s="8">
        <v>10</v>
      </c>
      <c r="Q22" s="9">
        <f t="shared" si="7"/>
        <v>1.4347202295552367E-2</v>
      </c>
      <c r="R22" s="8">
        <v>16</v>
      </c>
      <c r="S22" s="14">
        <f t="shared" si="8"/>
        <v>2.4427480916030534E-2</v>
      </c>
      <c r="T22" s="8">
        <v>7</v>
      </c>
      <c r="U22" s="9">
        <f t="shared" si="9"/>
        <v>1.0294117647058823E-2</v>
      </c>
      <c r="V22" s="8">
        <v>6</v>
      </c>
      <c r="W22" s="9">
        <f t="shared" si="10"/>
        <v>1.0380622837370242E-2</v>
      </c>
      <c r="X22" s="8">
        <v>4</v>
      </c>
      <c r="Y22" s="9">
        <f t="shared" si="11"/>
        <v>6.6334991708126038E-3</v>
      </c>
    </row>
    <row r="23" spans="1:25" x14ac:dyDescent="0.25">
      <c r="A23" s="7" t="s">
        <v>30</v>
      </c>
      <c r="B23" s="10">
        <v>24</v>
      </c>
      <c r="C23" s="9">
        <f t="shared" si="0"/>
        <v>4.3087971274685818E-2</v>
      </c>
      <c r="D23" s="10">
        <v>19</v>
      </c>
      <c r="E23" s="9">
        <f t="shared" si="1"/>
        <v>3.7999999999999999E-2</v>
      </c>
      <c r="F23" s="10">
        <v>22</v>
      </c>
      <c r="G23" s="9">
        <f t="shared" si="2"/>
        <v>4.6025104602510462E-2</v>
      </c>
      <c r="H23" s="10">
        <v>20</v>
      </c>
      <c r="I23" s="9">
        <f t="shared" si="3"/>
        <v>3.8535645472061654E-2</v>
      </c>
      <c r="J23" s="10">
        <v>30</v>
      </c>
      <c r="K23" s="9">
        <f t="shared" si="4"/>
        <v>5.9171597633136092E-2</v>
      </c>
      <c r="L23" s="10">
        <v>32</v>
      </c>
      <c r="M23" s="9">
        <f t="shared" si="5"/>
        <v>6.2378167641325533E-2</v>
      </c>
      <c r="N23" s="8">
        <v>34</v>
      </c>
      <c r="O23" s="9">
        <f t="shared" si="6"/>
        <v>6.0822898032200361E-2</v>
      </c>
      <c r="P23" s="8">
        <v>50</v>
      </c>
      <c r="Q23" s="9">
        <f t="shared" si="7"/>
        <v>7.1736011477761832E-2</v>
      </c>
      <c r="R23" s="8">
        <v>38</v>
      </c>
      <c r="S23" s="14">
        <f t="shared" si="8"/>
        <v>5.8015267175572517E-2</v>
      </c>
      <c r="T23" s="8">
        <v>48</v>
      </c>
      <c r="U23" s="9">
        <f t="shared" si="9"/>
        <v>7.0588235294117646E-2</v>
      </c>
      <c r="V23" s="8">
        <v>43</v>
      </c>
      <c r="W23" s="9">
        <f t="shared" si="10"/>
        <v>7.4394463667820071E-2</v>
      </c>
      <c r="X23" s="8">
        <v>43</v>
      </c>
      <c r="Y23" s="9">
        <f t="shared" si="11"/>
        <v>7.1310116086235484E-2</v>
      </c>
    </row>
    <row r="24" spans="1:25" x14ac:dyDescent="0.25">
      <c r="A24" s="7" t="s">
        <v>31</v>
      </c>
      <c r="B24" s="10">
        <v>16</v>
      </c>
      <c r="C24" s="9">
        <f t="shared" si="0"/>
        <v>2.8725314183123879E-2</v>
      </c>
      <c r="D24" s="10">
        <v>6</v>
      </c>
      <c r="E24" s="9">
        <f t="shared" si="1"/>
        <v>1.2E-2</v>
      </c>
      <c r="F24" s="10">
        <v>4</v>
      </c>
      <c r="G24" s="9">
        <f t="shared" si="2"/>
        <v>8.368200836820083E-3</v>
      </c>
      <c r="H24" s="10">
        <v>9</v>
      </c>
      <c r="I24" s="9">
        <f t="shared" si="3"/>
        <v>1.7341040462427744E-2</v>
      </c>
      <c r="J24" s="10">
        <v>7</v>
      </c>
      <c r="K24" s="9">
        <f t="shared" si="4"/>
        <v>1.3806706114398421E-2</v>
      </c>
      <c r="L24" s="10">
        <v>8</v>
      </c>
      <c r="M24" s="9">
        <f t="shared" si="5"/>
        <v>1.5594541910331383E-2</v>
      </c>
      <c r="N24" s="8">
        <v>14</v>
      </c>
      <c r="O24" s="9">
        <f t="shared" si="6"/>
        <v>2.5044722719141325E-2</v>
      </c>
      <c r="P24" s="8">
        <v>21</v>
      </c>
      <c r="Q24" s="9">
        <f t="shared" si="7"/>
        <v>3.0129124820659971E-2</v>
      </c>
      <c r="R24" s="8">
        <v>18</v>
      </c>
      <c r="S24" s="14">
        <f t="shared" si="8"/>
        <v>2.748091603053435E-2</v>
      </c>
      <c r="T24" s="8">
        <v>19</v>
      </c>
      <c r="U24" s="9">
        <f t="shared" si="9"/>
        <v>2.7941176470588237E-2</v>
      </c>
      <c r="V24" s="8">
        <v>16</v>
      </c>
      <c r="W24" s="9">
        <f t="shared" si="10"/>
        <v>2.768166089965398E-2</v>
      </c>
      <c r="X24" s="8">
        <v>18</v>
      </c>
      <c r="Y24" s="9">
        <f t="shared" si="11"/>
        <v>2.9850746268656716E-2</v>
      </c>
    </row>
    <row r="25" spans="1:25" x14ac:dyDescent="0.25">
      <c r="A25" s="7" t="s">
        <v>32</v>
      </c>
      <c r="B25" s="10">
        <v>8</v>
      </c>
      <c r="C25" s="9">
        <f t="shared" si="0"/>
        <v>1.4362657091561939E-2</v>
      </c>
      <c r="D25" s="10">
        <v>5</v>
      </c>
      <c r="E25" s="9">
        <f t="shared" si="1"/>
        <v>0.01</v>
      </c>
      <c r="F25" s="10">
        <v>11</v>
      </c>
      <c r="G25" s="9">
        <f t="shared" si="2"/>
        <v>2.3012552301255231E-2</v>
      </c>
      <c r="H25" s="10">
        <v>9</v>
      </c>
      <c r="I25" s="9">
        <f t="shared" si="3"/>
        <v>1.7341040462427744E-2</v>
      </c>
      <c r="J25" s="10">
        <v>8</v>
      </c>
      <c r="K25" s="9">
        <f t="shared" si="4"/>
        <v>1.5779092702169626E-2</v>
      </c>
      <c r="L25" s="10">
        <v>12</v>
      </c>
      <c r="M25" s="9">
        <f t="shared" si="5"/>
        <v>2.3391812865497075E-2</v>
      </c>
      <c r="N25" s="8">
        <v>5</v>
      </c>
      <c r="O25" s="9">
        <f t="shared" si="6"/>
        <v>8.9445438282647581E-3</v>
      </c>
      <c r="P25" s="8">
        <v>9</v>
      </c>
      <c r="Q25" s="9">
        <f t="shared" si="7"/>
        <v>1.2912482065997131E-2</v>
      </c>
      <c r="R25" s="8">
        <v>15</v>
      </c>
      <c r="S25" s="14">
        <f t="shared" si="8"/>
        <v>2.2900763358778626E-2</v>
      </c>
      <c r="T25" s="8">
        <v>14</v>
      </c>
      <c r="U25" s="9">
        <f t="shared" si="9"/>
        <v>2.0588235294117647E-2</v>
      </c>
      <c r="V25" s="8">
        <v>13</v>
      </c>
      <c r="W25" s="9">
        <f t="shared" si="10"/>
        <v>2.2491349480968859E-2</v>
      </c>
      <c r="X25" s="8">
        <v>12</v>
      </c>
      <c r="Y25" s="9">
        <f t="shared" si="11"/>
        <v>1.9900497512437811E-2</v>
      </c>
    </row>
    <row r="26" spans="1:25" x14ac:dyDescent="0.25">
      <c r="A26" s="7" t="s">
        <v>33</v>
      </c>
      <c r="B26" s="10">
        <v>41</v>
      </c>
      <c r="C26" s="9">
        <f t="shared" si="0"/>
        <v>7.3608617594254938E-2</v>
      </c>
      <c r="D26" s="10">
        <v>20</v>
      </c>
      <c r="E26" s="9">
        <f t="shared" si="1"/>
        <v>0.04</v>
      </c>
      <c r="F26" s="10">
        <v>15</v>
      </c>
      <c r="G26" s="9">
        <f t="shared" si="2"/>
        <v>3.1380753138075312E-2</v>
      </c>
      <c r="H26" s="10">
        <v>26</v>
      </c>
      <c r="I26" s="9">
        <f t="shared" si="3"/>
        <v>5.0096339113680152E-2</v>
      </c>
      <c r="J26" s="10">
        <v>20</v>
      </c>
      <c r="K26" s="9">
        <f t="shared" si="4"/>
        <v>3.9447731755424063E-2</v>
      </c>
      <c r="L26" s="10">
        <v>25</v>
      </c>
      <c r="M26" s="9">
        <f t="shared" si="5"/>
        <v>4.8732943469785572E-2</v>
      </c>
      <c r="N26" s="8">
        <v>25</v>
      </c>
      <c r="O26" s="9">
        <f t="shared" si="6"/>
        <v>4.4722719141323794E-2</v>
      </c>
      <c r="P26" s="8">
        <v>34</v>
      </c>
      <c r="Q26" s="9">
        <f t="shared" si="7"/>
        <v>4.878048780487805E-2</v>
      </c>
      <c r="R26" s="8">
        <v>29</v>
      </c>
      <c r="S26" s="14">
        <f t="shared" si="8"/>
        <v>4.4274809160305344E-2</v>
      </c>
      <c r="T26" s="8">
        <v>33</v>
      </c>
      <c r="U26" s="9">
        <f t="shared" si="9"/>
        <v>4.8529411764705883E-2</v>
      </c>
      <c r="V26" s="8">
        <v>23</v>
      </c>
      <c r="W26" s="9">
        <f t="shared" si="10"/>
        <v>3.9792387543252594E-2</v>
      </c>
      <c r="X26" s="8">
        <v>22</v>
      </c>
      <c r="Y26" s="9">
        <f t="shared" si="11"/>
        <v>3.6484245439469321E-2</v>
      </c>
    </row>
    <row r="27" spans="1:25" x14ac:dyDescent="0.25">
      <c r="A27" s="7" t="s">
        <v>34</v>
      </c>
      <c r="B27" s="10">
        <v>20</v>
      </c>
      <c r="C27" s="9">
        <f t="shared" si="0"/>
        <v>3.5906642728904849E-2</v>
      </c>
      <c r="D27" s="10">
        <v>8</v>
      </c>
      <c r="E27" s="9">
        <f t="shared" si="1"/>
        <v>1.6E-2</v>
      </c>
      <c r="F27" s="10">
        <v>7</v>
      </c>
      <c r="G27" s="9">
        <f t="shared" si="2"/>
        <v>1.4644351464435146E-2</v>
      </c>
      <c r="H27" s="10">
        <v>13</v>
      </c>
      <c r="I27" s="9">
        <f t="shared" si="3"/>
        <v>2.5048169556840076E-2</v>
      </c>
      <c r="J27" s="10">
        <v>7</v>
      </c>
      <c r="K27" s="9">
        <f t="shared" si="4"/>
        <v>1.3806706114398421E-2</v>
      </c>
      <c r="L27" s="10">
        <v>9</v>
      </c>
      <c r="M27" s="9">
        <f t="shared" si="5"/>
        <v>1.7543859649122806E-2</v>
      </c>
      <c r="N27" s="8">
        <v>6</v>
      </c>
      <c r="O27" s="9">
        <f t="shared" si="6"/>
        <v>1.0733452593917709E-2</v>
      </c>
      <c r="P27" s="8">
        <v>11</v>
      </c>
      <c r="Q27" s="9">
        <f t="shared" si="7"/>
        <v>1.5781922525107604E-2</v>
      </c>
      <c r="R27" s="8">
        <v>7</v>
      </c>
      <c r="S27" s="14">
        <f t="shared" si="8"/>
        <v>1.0687022900763359E-2</v>
      </c>
      <c r="T27" s="8">
        <v>14</v>
      </c>
      <c r="U27" s="9">
        <f t="shared" si="9"/>
        <v>2.0588235294117647E-2</v>
      </c>
      <c r="V27" s="8">
        <v>19</v>
      </c>
      <c r="W27" s="9">
        <f t="shared" si="10"/>
        <v>3.2871972318339097E-2</v>
      </c>
      <c r="X27" s="8">
        <v>18</v>
      </c>
      <c r="Y27" s="9">
        <f t="shared" si="11"/>
        <v>2.9850746268656716E-2</v>
      </c>
    </row>
    <row r="28" spans="1:25" x14ac:dyDescent="0.25">
      <c r="A28" s="7" t="s">
        <v>35</v>
      </c>
      <c r="B28" s="10">
        <v>16</v>
      </c>
      <c r="C28" s="9">
        <f t="shared" si="0"/>
        <v>2.8725314183123879E-2</v>
      </c>
      <c r="D28" s="10">
        <v>10</v>
      </c>
      <c r="E28" s="9">
        <f t="shared" si="1"/>
        <v>0.02</v>
      </c>
      <c r="F28" s="10">
        <v>14</v>
      </c>
      <c r="G28" s="9">
        <f t="shared" si="2"/>
        <v>2.9288702928870293E-2</v>
      </c>
      <c r="H28" s="10">
        <v>13</v>
      </c>
      <c r="I28" s="9">
        <f t="shared" si="3"/>
        <v>2.5048169556840076E-2</v>
      </c>
      <c r="J28" s="10">
        <v>10</v>
      </c>
      <c r="K28" s="9">
        <f t="shared" si="4"/>
        <v>1.9723865877712032E-2</v>
      </c>
      <c r="L28" s="10">
        <v>26</v>
      </c>
      <c r="M28" s="9">
        <f t="shared" si="5"/>
        <v>5.0682261208576995E-2</v>
      </c>
      <c r="N28" s="8">
        <v>19</v>
      </c>
      <c r="O28" s="9">
        <f t="shared" si="6"/>
        <v>3.3989266547406083E-2</v>
      </c>
      <c r="P28" s="8">
        <v>16</v>
      </c>
      <c r="Q28" s="9">
        <f t="shared" si="7"/>
        <v>2.2955523672883789E-2</v>
      </c>
      <c r="R28" s="8">
        <v>12</v>
      </c>
      <c r="S28" s="14">
        <f t="shared" si="8"/>
        <v>1.8320610687022901E-2</v>
      </c>
      <c r="T28" s="8">
        <v>16</v>
      </c>
      <c r="U28" s="9">
        <f t="shared" si="9"/>
        <v>2.3529411764705882E-2</v>
      </c>
      <c r="V28" s="8">
        <v>16</v>
      </c>
      <c r="W28" s="9">
        <f t="shared" si="10"/>
        <v>2.768166089965398E-2</v>
      </c>
      <c r="X28" s="8">
        <v>7</v>
      </c>
      <c r="Y28" s="9">
        <f t="shared" si="11"/>
        <v>1.1608623548922056E-2</v>
      </c>
    </row>
    <row r="29" spans="1:25" x14ac:dyDescent="0.25">
      <c r="A29" s="7" t="s">
        <v>36</v>
      </c>
      <c r="B29" s="10">
        <v>3</v>
      </c>
      <c r="C29" s="9">
        <f t="shared" si="0"/>
        <v>5.3859964093357273E-3</v>
      </c>
      <c r="D29" s="10">
        <v>7</v>
      </c>
      <c r="E29" s="9">
        <f t="shared" si="1"/>
        <v>1.4E-2</v>
      </c>
      <c r="F29" s="10">
        <v>9</v>
      </c>
      <c r="G29" s="9">
        <f t="shared" si="2"/>
        <v>1.8828451882845189E-2</v>
      </c>
      <c r="H29" s="10">
        <v>8</v>
      </c>
      <c r="I29" s="9">
        <f t="shared" si="3"/>
        <v>1.5414258188824663E-2</v>
      </c>
      <c r="J29" s="10">
        <v>7</v>
      </c>
      <c r="K29" s="9">
        <f t="shared" si="4"/>
        <v>1.3806706114398421E-2</v>
      </c>
      <c r="L29" s="10">
        <v>7</v>
      </c>
      <c r="M29" s="9">
        <f t="shared" si="5"/>
        <v>1.364522417153996E-2</v>
      </c>
      <c r="N29" s="8">
        <v>16</v>
      </c>
      <c r="O29" s="9">
        <f t="shared" si="6"/>
        <v>2.8622540250447227E-2</v>
      </c>
      <c r="P29" s="8">
        <v>12</v>
      </c>
      <c r="Q29" s="9">
        <f t="shared" si="7"/>
        <v>1.721664275466284E-2</v>
      </c>
      <c r="R29" s="8">
        <v>11</v>
      </c>
      <c r="S29" s="14">
        <f t="shared" si="8"/>
        <v>1.6793893129770993E-2</v>
      </c>
      <c r="T29" s="8">
        <v>11</v>
      </c>
      <c r="U29" s="9">
        <f t="shared" si="9"/>
        <v>1.6176470588235296E-2</v>
      </c>
      <c r="V29" s="8">
        <v>6</v>
      </c>
      <c r="W29" s="9">
        <f t="shared" si="10"/>
        <v>1.0380622837370242E-2</v>
      </c>
      <c r="X29" s="8">
        <v>9</v>
      </c>
      <c r="Y29" s="9">
        <f t="shared" si="11"/>
        <v>1.4925373134328358E-2</v>
      </c>
    </row>
    <row r="30" spans="1:25" x14ac:dyDescent="0.25">
      <c r="A30" s="7" t="s">
        <v>37</v>
      </c>
      <c r="B30" s="10">
        <v>18</v>
      </c>
      <c r="C30" s="9">
        <f t="shared" si="0"/>
        <v>3.231597845601436E-2</v>
      </c>
      <c r="D30" s="10">
        <v>9</v>
      </c>
      <c r="E30" s="9">
        <f t="shared" si="1"/>
        <v>1.7999999999999999E-2</v>
      </c>
      <c r="F30" s="10">
        <v>13</v>
      </c>
      <c r="G30" s="9">
        <f t="shared" si="2"/>
        <v>2.7196652719665274E-2</v>
      </c>
      <c r="H30" s="10">
        <v>15</v>
      </c>
      <c r="I30" s="9">
        <f t="shared" si="3"/>
        <v>2.8901734104046242E-2</v>
      </c>
      <c r="J30" s="10">
        <v>20</v>
      </c>
      <c r="K30" s="9">
        <f t="shared" si="4"/>
        <v>3.9447731755424063E-2</v>
      </c>
      <c r="L30" s="10">
        <v>10</v>
      </c>
      <c r="M30" s="9">
        <f t="shared" si="5"/>
        <v>1.9493177387914229E-2</v>
      </c>
      <c r="N30" s="8">
        <v>9</v>
      </c>
      <c r="O30" s="9">
        <f t="shared" si="6"/>
        <v>1.6100178890876567E-2</v>
      </c>
      <c r="P30" s="8">
        <v>13</v>
      </c>
      <c r="Q30" s="9">
        <f t="shared" si="7"/>
        <v>1.8651362984218076E-2</v>
      </c>
      <c r="R30" s="8">
        <v>15</v>
      </c>
      <c r="S30" s="14">
        <f t="shared" si="8"/>
        <v>2.2900763358778626E-2</v>
      </c>
      <c r="T30" s="8">
        <v>14</v>
      </c>
      <c r="U30" s="9">
        <f t="shared" si="9"/>
        <v>2.0588235294117647E-2</v>
      </c>
      <c r="V30" s="8">
        <v>14</v>
      </c>
      <c r="W30" s="9">
        <f t="shared" si="10"/>
        <v>2.4221453287197232E-2</v>
      </c>
      <c r="X30" s="8">
        <v>13</v>
      </c>
      <c r="Y30" s="9">
        <f t="shared" si="11"/>
        <v>2.1558872305140961E-2</v>
      </c>
    </row>
    <row r="31" spans="1:25" x14ac:dyDescent="0.25">
      <c r="A31" s="7" t="s">
        <v>38</v>
      </c>
      <c r="B31" s="10">
        <v>3</v>
      </c>
      <c r="C31" s="9">
        <f t="shared" si="0"/>
        <v>5.3859964093357273E-3</v>
      </c>
      <c r="D31" s="10">
        <v>4</v>
      </c>
      <c r="E31" s="9">
        <f t="shared" si="1"/>
        <v>8.0000000000000002E-3</v>
      </c>
      <c r="F31" s="10">
        <v>5</v>
      </c>
      <c r="G31" s="9">
        <f t="shared" si="2"/>
        <v>1.0460251046025104E-2</v>
      </c>
      <c r="H31" s="10">
        <v>4</v>
      </c>
      <c r="I31" s="9">
        <f t="shared" si="3"/>
        <v>7.7071290944123313E-3</v>
      </c>
      <c r="J31" s="10">
        <v>5</v>
      </c>
      <c r="K31" s="9">
        <f t="shared" si="4"/>
        <v>9.8619329388560158E-3</v>
      </c>
      <c r="L31" s="10">
        <v>8</v>
      </c>
      <c r="M31" s="9">
        <f t="shared" si="5"/>
        <v>1.5594541910331383E-2</v>
      </c>
      <c r="N31" s="8">
        <v>7</v>
      </c>
      <c r="O31" s="9">
        <f t="shared" si="6"/>
        <v>1.2522361359570662E-2</v>
      </c>
      <c r="P31" s="8">
        <v>6</v>
      </c>
      <c r="Q31" s="9">
        <f t="shared" si="7"/>
        <v>8.60832137733142E-3</v>
      </c>
      <c r="R31" s="8">
        <v>7</v>
      </c>
      <c r="S31" s="14">
        <f t="shared" si="8"/>
        <v>1.0687022900763359E-2</v>
      </c>
      <c r="T31" s="8">
        <v>8</v>
      </c>
      <c r="U31" s="9">
        <f t="shared" si="9"/>
        <v>1.1764705882352941E-2</v>
      </c>
      <c r="V31" s="8">
        <v>5</v>
      </c>
      <c r="W31" s="9">
        <f t="shared" si="10"/>
        <v>8.6505190311418692E-3</v>
      </c>
      <c r="X31" s="8">
        <v>1</v>
      </c>
      <c r="Y31" s="9">
        <f t="shared" si="11"/>
        <v>1.658374792703151E-3</v>
      </c>
    </row>
    <row r="32" spans="1:25" x14ac:dyDescent="0.25">
      <c r="A32" s="7" t="s">
        <v>39</v>
      </c>
      <c r="B32" s="10">
        <v>6</v>
      </c>
      <c r="C32" s="9">
        <f t="shared" si="0"/>
        <v>1.0771992818671455E-2</v>
      </c>
      <c r="D32" s="10">
        <v>4</v>
      </c>
      <c r="E32" s="9">
        <f t="shared" si="1"/>
        <v>8.0000000000000002E-3</v>
      </c>
      <c r="F32" s="10">
        <v>6</v>
      </c>
      <c r="G32" s="9">
        <f t="shared" si="2"/>
        <v>1.2552301255230125E-2</v>
      </c>
      <c r="H32" s="10">
        <v>9</v>
      </c>
      <c r="I32" s="9">
        <f t="shared" si="3"/>
        <v>1.7341040462427744E-2</v>
      </c>
      <c r="J32" s="10">
        <v>5</v>
      </c>
      <c r="K32" s="9">
        <f t="shared" si="4"/>
        <v>9.8619329388560158E-3</v>
      </c>
      <c r="L32" s="10">
        <v>5</v>
      </c>
      <c r="M32" s="9">
        <f t="shared" si="5"/>
        <v>9.7465886939571145E-3</v>
      </c>
      <c r="N32" s="8">
        <v>6</v>
      </c>
      <c r="O32" s="9">
        <f t="shared" si="6"/>
        <v>1.0733452593917709E-2</v>
      </c>
      <c r="P32" s="8">
        <v>14</v>
      </c>
      <c r="Q32" s="9">
        <f t="shared" si="7"/>
        <v>2.0086083213773313E-2</v>
      </c>
      <c r="R32" s="8">
        <v>7</v>
      </c>
      <c r="S32" s="14">
        <f t="shared" si="8"/>
        <v>1.0687022900763359E-2</v>
      </c>
      <c r="T32" s="8">
        <v>8</v>
      </c>
      <c r="U32" s="9">
        <f t="shared" si="9"/>
        <v>1.1764705882352941E-2</v>
      </c>
      <c r="V32" s="8">
        <v>10</v>
      </c>
      <c r="W32" s="9">
        <f t="shared" si="10"/>
        <v>1.7301038062283738E-2</v>
      </c>
      <c r="X32" s="8">
        <v>9</v>
      </c>
      <c r="Y32" s="9">
        <f t="shared" si="11"/>
        <v>1.4925373134328358E-2</v>
      </c>
    </row>
    <row r="33" spans="1:25" x14ac:dyDescent="0.25">
      <c r="A33" s="7" t="s">
        <v>40</v>
      </c>
      <c r="B33" s="10">
        <v>3</v>
      </c>
      <c r="C33" s="9">
        <f t="shared" si="0"/>
        <v>5.3859964093357273E-3</v>
      </c>
      <c r="D33" s="10">
        <v>3</v>
      </c>
      <c r="E33" s="9">
        <f t="shared" si="1"/>
        <v>6.0000000000000001E-3</v>
      </c>
      <c r="F33" s="10">
        <v>2</v>
      </c>
      <c r="G33" s="9">
        <f t="shared" si="2"/>
        <v>4.1841004184100415E-3</v>
      </c>
      <c r="H33" s="10">
        <v>4</v>
      </c>
      <c r="I33" s="9">
        <f t="shared" si="3"/>
        <v>7.7071290944123313E-3</v>
      </c>
      <c r="J33" s="10">
        <v>8</v>
      </c>
      <c r="K33" s="9">
        <f t="shared" si="4"/>
        <v>1.5779092702169626E-2</v>
      </c>
      <c r="L33" s="10">
        <v>0</v>
      </c>
      <c r="M33" s="9">
        <f t="shared" si="5"/>
        <v>0</v>
      </c>
      <c r="N33" s="8">
        <v>2</v>
      </c>
      <c r="O33" s="9">
        <f t="shared" si="6"/>
        <v>3.5778175313059034E-3</v>
      </c>
      <c r="P33" s="8">
        <v>2</v>
      </c>
      <c r="Q33" s="9">
        <f t="shared" si="7"/>
        <v>2.8694404591104736E-3</v>
      </c>
      <c r="R33" s="8">
        <v>8</v>
      </c>
      <c r="S33" s="14">
        <f t="shared" si="8"/>
        <v>1.2213740458015267E-2</v>
      </c>
      <c r="T33" s="8">
        <v>1</v>
      </c>
      <c r="U33" s="9">
        <f t="shared" si="9"/>
        <v>1.4705882352941176E-3</v>
      </c>
      <c r="V33" s="8">
        <v>1</v>
      </c>
      <c r="W33" s="9">
        <f t="shared" si="10"/>
        <v>1.7301038062283738E-3</v>
      </c>
      <c r="X33" s="8">
        <v>2</v>
      </c>
      <c r="Y33" s="9">
        <f t="shared" si="11"/>
        <v>3.3167495854063019E-3</v>
      </c>
    </row>
    <row r="34" spans="1:25" x14ac:dyDescent="0.25">
      <c r="A34" s="7" t="s">
        <v>41</v>
      </c>
      <c r="B34" s="10">
        <v>20</v>
      </c>
      <c r="C34" s="9">
        <f t="shared" si="0"/>
        <v>3.5906642728904849E-2</v>
      </c>
      <c r="D34" s="10">
        <v>6</v>
      </c>
      <c r="E34" s="9">
        <f t="shared" si="1"/>
        <v>1.2E-2</v>
      </c>
      <c r="F34" s="10">
        <v>6</v>
      </c>
      <c r="G34" s="9">
        <f t="shared" si="2"/>
        <v>1.2552301255230125E-2</v>
      </c>
      <c r="H34" s="10">
        <v>16</v>
      </c>
      <c r="I34" s="9">
        <f t="shared" si="3"/>
        <v>3.0828516377649325E-2</v>
      </c>
      <c r="J34" s="10">
        <v>12</v>
      </c>
      <c r="K34" s="9">
        <f t="shared" si="4"/>
        <v>2.3668639053254437E-2</v>
      </c>
      <c r="L34" s="10">
        <v>12</v>
      </c>
      <c r="M34" s="9">
        <f t="shared" si="5"/>
        <v>2.3391812865497075E-2</v>
      </c>
      <c r="N34" s="8">
        <v>21</v>
      </c>
      <c r="O34" s="9">
        <f t="shared" si="6"/>
        <v>3.7567084078711989E-2</v>
      </c>
      <c r="P34" s="8">
        <v>33</v>
      </c>
      <c r="Q34" s="9">
        <f t="shared" si="7"/>
        <v>4.7345767575322814E-2</v>
      </c>
      <c r="R34" s="8">
        <v>16</v>
      </c>
      <c r="S34" s="14">
        <f t="shared" si="8"/>
        <v>2.4427480916030534E-2</v>
      </c>
      <c r="T34" s="8">
        <v>18</v>
      </c>
      <c r="U34" s="9">
        <f t="shared" si="9"/>
        <v>2.6470588235294117E-2</v>
      </c>
      <c r="V34" s="8">
        <v>17</v>
      </c>
      <c r="W34" s="9">
        <f t="shared" si="10"/>
        <v>2.9411764705882353E-2</v>
      </c>
      <c r="X34" s="8">
        <v>16</v>
      </c>
      <c r="Y34" s="9">
        <f t="shared" si="11"/>
        <v>2.6533996683250415E-2</v>
      </c>
    </row>
    <row r="35" spans="1:25" x14ac:dyDescent="0.25">
      <c r="A35" s="7" t="s">
        <v>42</v>
      </c>
      <c r="B35" s="10">
        <v>35</v>
      </c>
      <c r="C35" s="9">
        <f t="shared" si="0"/>
        <v>6.283662477558348E-2</v>
      </c>
      <c r="D35" s="10">
        <v>38</v>
      </c>
      <c r="E35" s="9">
        <f t="shared" si="1"/>
        <v>7.5999999999999998E-2</v>
      </c>
      <c r="F35" s="10">
        <v>32</v>
      </c>
      <c r="G35" s="9">
        <f t="shared" si="2"/>
        <v>6.6945606694560664E-2</v>
      </c>
      <c r="H35" s="10">
        <v>27</v>
      </c>
      <c r="I35" s="9">
        <f t="shared" si="3"/>
        <v>5.2023121387283239E-2</v>
      </c>
      <c r="J35" s="10">
        <v>27</v>
      </c>
      <c r="K35" s="9">
        <f t="shared" si="4"/>
        <v>5.3254437869822487E-2</v>
      </c>
      <c r="L35" s="10">
        <v>28</v>
      </c>
      <c r="M35" s="9">
        <f t="shared" si="5"/>
        <v>5.4580896686159841E-2</v>
      </c>
      <c r="N35" s="8">
        <v>42</v>
      </c>
      <c r="O35" s="9">
        <f t="shared" si="6"/>
        <v>7.5134168157423978E-2</v>
      </c>
      <c r="P35" s="8">
        <v>41</v>
      </c>
      <c r="Q35" s="9">
        <f t="shared" si="7"/>
        <v>5.8823529411764705E-2</v>
      </c>
      <c r="R35" s="8">
        <v>29</v>
      </c>
      <c r="S35" s="14">
        <f t="shared" si="8"/>
        <v>4.4274809160305344E-2</v>
      </c>
      <c r="T35" s="8">
        <v>31</v>
      </c>
      <c r="U35" s="9">
        <f t="shared" si="9"/>
        <v>4.5588235294117645E-2</v>
      </c>
      <c r="V35" s="8">
        <v>35</v>
      </c>
      <c r="W35" s="9">
        <f t="shared" si="10"/>
        <v>6.0553633217993078E-2</v>
      </c>
      <c r="X35" s="8">
        <v>29</v>
      </c>
      <c r="Y35" s="9">
        <f t="shared" si="11"/>
        <v>4.809286898839138E-2</v>
      </c>
    </row>
    <row r="36" spans="1:25" x14ac:dyDescent="0.25">
      <c r="A36" s="7" t="s">
        <v>43</v>
      </c>
      <c r="B36" s="10">
        <v>129</v>
      </c>
      <c r="C36" s="9">
        <f t="shared" si="0"/>
        <v>0.23159784560143626</v>
      </c>
      <c r="D36" s="10">
        <v>116</v>
      </c>
      <c r="E36" s="9">
        <f t="shared" si="1"/>
        <v>0.23200000000000001</v>
      </c>
      <c r="F36" s="10">
        <v>120</v>
      </c>
      <c r="G36" s="9">
        <f t="shared" si="2"/>
        <v>0.2510460251046025</v>
      </c>
      <c r="H36" s="10">
        <v>131</v>
      </c>
      <c r="I36" s="9">
        <f t="shared" si="3"/>
        <v>0.25240847784200388</v>
      </c>
      <c r="J36" s="10">
        <v>138</v>
      </c>
      <c r="K36" s="9">
        <f t="shared" si="4"/>
        <v>0.27218934911242604</v>
      </c>
      <c r="L36" s="10">
        <v>143</v>
      </c>
      <c r="M36" s="9">
        <f t="shared" si="5"/>
        <v>0.27875243664717347</v>
      </c>
      <c r="N36" s="8">
        <v>153</v>
      </c>
      <c r="O36" s="9">
        <f t="shared" si="6"/>
        <v>0.27370304114490163</v>
      </c>
      <c r="P36" s="8">
        <v>182</v>
      </c>
      <c r="Q36" s="9">
        <f t="shared" si="7"/>
        <v>0.26111908177905307</v>
      </c>
      <c r="R36" s="8">
        <v>195</v>
      </c>
      <c r="S36" s="14">
        <f t="shared" si="8"/>
        <v>0.29770992366412213</v>
      </c>
      <c r="T36" s="8">
        <v>181</v>
      </c>
      <c r="U36" s="9">
        <f t="shared" si="9"/>
        <v>0.26617647058823529</v>
      </c>
      <c r="V36" s="8">
        <v>146</v>
      </c>
      <c r="W36" s="9">
        <f t="shared" si="10"/>
        <v>0.25259515570934254</v>
      </c>
      <c r="X36" s="8">
        <v>161</v>
      </c>
      <c r="Y36" s="9">
        <f t="shared" si="11"/>
        <v>0.2669983416252073</v>
      </c>
    </row>
    <row r="37" spans="1:25" x14ac:dyDescent="0.25">
      <c r="A37" s="7" t="s">
        <v>44</v>
      </c>
      <c r="B37" s="10">
        <v>0</v>
      </c>
      <c r="C37" s="9">
        <f t="shared" si="0"/>
        <v>0</v>
      </c>
      <c r="D37" s="10"/>
      <c r="E37" s="9">
        <f t="shared" si="1"/>
        <v>0</v>
      </c>
      <c r="F37" s="10">
        <v>2</v>
      </c>
      <c r="G37" s="9">
        <f t="shared" si="2"/>
        <v>4.1841004184100415E-3</v>
      </c>
      <c r="H37" s="10">
        <v>3</v>
      </c>
      <c r="I37" s="9">
        <f t="shared" si="3"/>
        <v>5.7803468208092483E-3</v>
      </c>
      <c r="J37" s="10">
        <v>5</v>
      </c>
      <c r="K37" s="9">
        <f t="shared" si="4"/>
        <v>9.8619329388560158E-3</v>
      </c>
      <c r="L37" s="10">
        <v>3</v>
      </c>
      <c r="M37" s="9">
        <f t="shared" si="5"/>
        <v>5.8479532163742687E-3</v>
      </c>
      <c r="N37" s="8">
        <v>3</v>
      </c>
      <c r="O37" s="9">
        <f t="shared" si="6"/>
        <v>5.3667262969588547E-3</v>
      </c>
      <c r="P37" s="8">
        <v>3</v>
      </c>
      <c r="Q37" s="9">
        <f t="shared" si="7"/>
        <v>4.30416068866571E-3</v>
      </c>
      <c r="R37" s="8">
        <v>1</v>
      </c>
      <c r="S37" s="14">
        <f t="shared" si="8"/>
        <v>1.5267175572519084E-3</v>
      </c>
      <c r="T37" s="8">
        <v>2</v>
      </c>
      <c r="U37" s="9">
        <f t="shared" si="9"/>
        <v>2.9411764705882353E-3</v>
      </c>
      <c r="V37" s="8">
        <v>3</v>
      </c>
      <c r="W37" s="9">
        <f t="shared" si="10"/>
        <v>5.1903114186851208E-3</v>
      </c>
      <c r="X37" s="8">
        <v>3</v>
      </c>
      <c r="Y37" s="9">
        <f t="shared" si="11"/>
        <v>4.9751243781094526E-3</v>
      </c>
    </row>
    <row r="38" spans="1:25" x14ac:dyDescent="0.25">
      <c r="A38" s="7" t="s">
        <v>45</v>
      </c>
      <c r="B38" s="10">
        <v>18</v>
      </c>
      <c r="C38" s="9">
        <f t="shared" si="0"/>
        <v>3.231597845601436E-2</v>
      </c>
      <c r="D38" s="10">
        <v>20</v>
      </c>
      <c r="E38" s="9">
        <f t="shared" si="1"/>
        <v>0.04</v>
      </c>
      <c r="F38" s="10">
        <v>10</v>
      </c>
      <c r="G38" s="9">
        <f t="shared" si="2"/>
        <v>2.0920502092050208E-2</v>
      </c>
      <c r="H38" s="10">
        <v>12</v>
      </c>
      <c r="I38" s="9">
        <f t="shared" si="3"/>
        <v>2.3121387283236993E-2</v>
      </c>
      <c r="J38" s="10">
        <v>13</v>
      </c>
      <c r="K38" s="9">
        <f t="shared" si="4"/>
        <v>2.564102564102564E-2</v>
      </c>
      <c r="L38" s="10">
        <v>8</v>
      </c>
      <c r="M38" s="9">
        <f t="shared" si="5"/>
        <v>1.5594541910331383E-2</v>
      </c>
      <c r="N38" s="8">
        <v>14</v>
      </c>
      <c r="O38" s="9">
        <f t="shared" si="6"/>
        <v>2.5044722719141325E-2</v>
      </c>
      <c r="P38" s="8">
        <v>20</v>
      </c>
      <c r="Q38" s="9">
        <f t="shared" si="7"/>
        <v>2.8694404591104734E-2</v>
      </c>
      <c r="R38" s="8">
        <v>11</v>
      </c>
      <c r="S38" s="14">
        <f t="shared" si="8"/>
        <v>1.6793893129770993E-2</v>
      </c>
      <c r="T38" s="8">
        <v>21</v>
      </c>
      <c r="U38" s="9">
        <f t="shared" si="9"/>
        <v>3.0882352941176472E-2</v>
      </c>
      <c r="V38" s="8">
        <v>21</v>
      </c>
      <c r="W38" s="9">
        <f t="shared" si="10"/>
        <v>3.6332179930795849E-2</v>
      </c>
      <c r="X38" s="8">
        <v>16</v>
      </c>
      <c r="Y38" s="9">
        <f t="shared" si="11"/>
        <v>2.6533996683250415E-2</v>
      </c>
    </row>
    <row r="39" spans="1:25" x14ac:dyDescent="0.25">
      <c r="A39" s="7" t="s">
        <v>46</v>
      </c>
      <c r="B39" s="10">
        <v>2</v>
      </c>
      <c r="C39" s="9">
        <f t="shared" si="0"/>
        <v>3.5906642728904849E-3</v>
      </c>
      <c r="D39" s="10">
        <v>5</v>
      </c>
      <c r="E39" s="9">
        <f t="shared" si="1"/>
        <v>0.01</v>
      </c>
      <c r="F39" s="10">
        <v>1</v>
      </c>
      <c r="G39" s="9">
        <f t="shared" si="2"/>
        <v>2.0920502092050207E-3</v>
      </c>
      <c r="H39" s="10">
        <v>4</v>
      </c>
      <c r="I39" s="9">
        <f t="shared" si="3"/>
        <v>7.7071290944123313E-3</v>
      </c>
      <c r="J39" s="10">
        <v>1</v>
      </c>
      <c r="K39" s="9">
        <f t="shared" si="4"/>
        <v>1.9723865877712033E-3</v>
      </c>
      <c r="L39" s="10">
        <v>3</v>
      </c>
      <c r="M39" s="9">
        <f t="shared" si="5"/>
        <v>5.8479532163742687E-3</v>
      </c>
      <c r="N39" s="8">
        <v>3</v>
      </c>
      <c r="O39" s="9">
        <f t="shared" si="6"/>
        <v>5.3667262969588547E-3</v>
      </c>
      <c r="P39" s="8">
        <v>1</v>
      </c>
      <c r="Q39" s="9">
        <f t="shared" si="7"/>
        <v>1.4347202295552368E-3</v>
      </c>
      <c r="R39" s="8">
        <v>2</v>
      </c>
      <c r="S39" s="14">
        <f t="shared" si="8"/>
        <v>3.0534351145038168E-3</v>
      </c>
      <c r="T39" s="8">
        <v>5</v>
      </c>
      <c r="U39" s="9">
        <f t="shared" si="9"/>
        <v>7.3529411764705881E-3</v>
      </c>
      <c r="V39" s="8">
        <v>2</v>
      </c>
      <c r="W39" s="9">
        <f t="shared" si="10"/>
        <v>3.4602076124567475E-3</v>
      </c>
      <c r="X39" s="8">
        <v>1</v>
      </c>
      <c r="Y39" s="9">
        <f t="shared" si="11"/>
        <v>1.658374792703151E-3</v>
      </c>
    </row>
    <row r="40" spans="1:25" x14ac:dyDescent="0.25">
      <c r="A40" s="7" t="s">
        <v>47</v>
      </c>
      <c r="B40" s="10">
        <v>18</v>
      </c>
      <c r="C40" s="9">
        <f t="shared" si="0"/>
        <v>3.231597845601436E-2</v>
      </c>
      <c r="D40" s="10">
        <v>4</v>
      </c>
      <c r="E40" s="9">
        <f t="shared" si="1"/>
        <v>8.0000000000000002E-3</v>
      </c>
      <c r="F40" s="10">
        <v>14</v>
      </c>
      <c r="G40" s="9">
        <f t="shared" si="2"/>
        <v>2.9288702928870293E-2</v>
      </c>
      <c r="H40" s="10">
        <v>11</v>
      </c>
      <c r="I40" s="9">
        <f t="shared" si="3"/>
        <v>2.119460500963391E-2</v>
      </c>
      <c r="J40" s="10">
        <v>12</v>
      </c>
      <c r="K40" s="9">
        <f t="shared" si="4"/>
        <v>2.3668639053254437E-2</v>
      </c>
      <c r="L40" s="10">
        <v>9</v>
      </c>
      <c r="M40" s="9">
        <f t="shared" si="5"/>
        <v>1.7543859649122806E-2</v>
      </c>
      <c r="N40" s="8">
        <v>12</v>
      </c>
      <c r="O40" s="9">
        <f t="shared" si="6"/>
        <v>2.1466905187835419E-2</v>
      </c>
      <c r="P40" s="8">
        <v>14</v>
      </c>
      <c r="Q40" s="9">
        <f t="shared" si="7"/>
        <v>2.0086083213773313E-2</v>
      </c>
      <c r="R40" s="8">
        <v>19</v>
      </c>
      <c r="S40" s="14">
        <f t="shared" si="8"/>
        <v>2.9007633587786259E-2</v>
      </c>
      <c r="T40" s="8">
        <v>9</v>
      </c>
      <c r="U40" s="9">
        <f t="shared" si="9"/>
        <v>1.3235294117647059E-2</v>
      </c>
      <c r="V40" s="8">
        <v>7</v>
      </c>
      <c r="W40" s="9">
        <f t="shared" si="10"/>
        <v>1.2110726643598616E-2</v>
      </c>
      <c r="X40" s="8">
        <v>9</v>
      </c>
      <c r="Y40" s="9">
        <f t="shared" si="11"/>
        <v>1.4925373134328358E-2</v>
      </c>
    </row>
    <row r="41" spans="1:25" x14ac:dyDescent="0.25">
      <c r="A41" s="7" t="s">
        <v>48</v>
      </c>
      <c r="B41" s="10">
        <v>23</v>
      </c>
      <c r="C41" s="9">
        <f t="shared" si="0"/>
        <v>4.1292639138240578E-2</v>
      </c>
      <c r="D41" s="10">
        <v>57</v>
      </c>
      <c r="E41" s="9">
        <f t="shared" si="1"/>
        <v>0.114</v>
      </c>
      <c r="F41" s="10">
        <v>54</v>
      </c>
      <c r="G41" s="9">
        <f t="shared" si="2"/>
        <v>0.11297071129707113</v>
      </c>
      <c r="H41" s="10">
        <v>17</v>
      </c>
      <c r="I41" s="9">
        <f t="shared" si="3"/>
        <v>3.2755298651252408E-2</v>
      </c>
      <c r="J41" s="10">
        <v>16</v>
      </c>
      <c r="K41" s="9">
        <f t="shared" si="4"/>
        <v>3.1558185404339252E-2</v>
      </c>
      <c r="L41" s="10">
        <v>19</v>
      </c>
      <c r="M41" s="9">
        <f t="shared" si="5"/>
        <v>3.7037037037037035E-2</v>
      </c>
      <c r="N41" s="8">
        <v>22</v>
      </c>
      <c r="O41" s="9">
        <f t="shared" si="6"/>
        <v>3.9355992844364938E-2</v>
      </c>
      <c r="P41" s="8">
        <v>18</v>
      </c>
      <c r="Q41" s="9">
        <f t="shared" si="7"/>
        <v>2.5824964131994262E-2</v>
      </c>
      <c r="R41" s="8">
        <v>9</v>
      </c>
      <c r="S41" s="14">
        <f t="shared" si="8"/>
        <v>1.3740458015267175E-2</v>
      </c>
      <c r="T41" s="8">
        <v>15</v>
      </c>
      <c r="U41" s="9">
        <f t="shared" si="9"/>
        <v>2.2058823529411766E-2</v>
      </c>
      <c r="V41" s="8">
        <v>11</v>
      </c>
      <c r="W41" s="9">
        <f t="shared" si="10"/>
        <v>1.9031141868512111E-2</v>
      </c>
      <c r="X41" s="8">
        <v>14</v>
      </c>
      <c r="Y41" s="9">
        <f t="shared" si="11"/>
        <v>2.3217247097844111E-2</v>
      </c>
    </row>
    <row r="42" spans="1:25" x14ac:dyDescent="0.25">
      <c r="A42" s="2" t="s">
        <v>49</v>
      </c>
      <c r="B42" s="11">
        <f>SUM(B11:B41)</f>
        <v>557</v>
      </c>
      <c r="C42" s="13">
        <f>B42/B42</f>
        <v>1</v>
      </c>
      <c r="D42" s="11">
        <f>SUM(D11:D41)</f>
        <v>500</v>
      </c>
      <c r="E42" s="4">
        <f t="shared" ref="E42" si="12">D42/$D$42</f>
        <v>1</v>
      </c>
      <c r="F42" s="11">
        <f>SUM(F11:F41)</f>
        <v>478</v>
      </c>
      <c r="G42" s="4">
        <v>1</v>
      </c>
      <c r="H42" s="11">
        <f>SUM(H11:H41)</f>
        <v>519</v>
      </c>
      <c r="I42" s="4">
        <f t="shared" ref="I42" si="13">H42/$H$42</f>
        <v>1</v>
      </c>
      <c r="J42" s="11">
        <f>SUM(J11:J41)</f>
        <v>507</v>
      </c>
      <c r="K42" s="4">
        <f t="shared" ref="K42" si="14">J42/$J$42</f>
        <v>1</v>
      </c>
      <c r="L42" s="11">
        <f>SUM(L11:L41)</f>
        <v>513</v>
      </c>
      <c r="M42" s="4">
        <f t="shared" ref="M42" si="15">L42/$L$42</f>
        <v>1</v>
      </c>
      <c r="N42" s="3">
        <v>559</v>
      </c>
      <c r="O42" s="4">
        <f>N42/$N$42</f>
        <v>1</v>
      </c>
      <c r="P42" s="3">
        <f>SUM(P11:P41)</f>
        <v>697</v>
      </c>
      <c r="Q42" s="4">
        <f>P42/$N$42</f>
        <v>1.2468694096601074</v>
      </c>
      <c r="R42" s="3">
        <f>SUM(R11:R41)</f>
        <v>655</v>
      </c>
      <c r="S42" s="4">
        <f>R42/$R$42</f>
        <v>1</v>
      </c>
      <c r="T42" s="3">
        <f>SUM(T11:T41)</f>
        <v>680</v>
      </c>
      <c r="U42" s="4">
        <f>T42/T42</f>
        <v>1</v>
      </c>
      <c r="V42" s="3">
        <f>SUM(V11:V41)</f>
        <v>578</v>
      </c>
      <c r="W42" s="4">
        <f>V42/V42</f>
        <v>1</v>
      </c>
      <c r="X42" s="3">
        <f>SUM(X11:X41)</f>
        <v>603</v>
      </c>
      <c r="Y42" s="4">
        <f>X42/$X$42</f>
        <v>1</v>
      </c>
    </row>
  </sheetData>
  <mergeCells count="16">
    <mergeCell ref="X9:Y9"/>
    <mergeCell ref="V9:W9"/>
    <mergeCell ref="M5:Q5"/>
    <mergeCell ref="A7:U7"/>
    <mergeCell ref="A2:U2"/>
    <mergeCell ref="A4:U4"/>
    <mergeCell ref="R9:S9"/>
    <mergeCell ref="T9:U9"/>
    <mergeCell ref="P9:Q9"/>
    <mergeCell ref="N9:O9"/>
    <mergeCell ref="B9:C9"/>
    <mergeCell ref="D9:E9"/>
    <mergeCell ref="F9:G9"/>
    <mergeCell ref="H9:I9"/>
    <mergeCell ref="J9:K9"/>
    <mergeCell ref="L9:M9"/>
  </mergeCells>
  <pageMargins left="0.11811023622047245" right="0.11811023622047245" top="0.39370078740157483" bottom="0.19685039370078741" header="0.31496062992125984" footer="0.31496062992125984"/>
  <pageSetup paperSize="9" scale="5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0"/>
  <sheetViews>
    <sheetView showGridLines="0" topLeftCell="A22" zoomScaleNormal="100" workbookViewId="0">
      <selection activeCell="H57" sqref="H57"/>
    </sheetView>
  </sheetViews>
  <sheetFormatPr defaultRowHeight="15" x14ac:dyDescent="0.25"/>
  <cols>
    <col min="1" max="1" width="27.140625" customWidth="1"/>
    <col min="2" max="3" width="12.140625" customWidth="1"/>
    <col min="4" max="4" width="10" customWidth="1"/>
    <col min="5" max="5" width="12.140625" customWidth="1"/>
    <col min="11" max="11" width="10.7109375" customWidth="1"/>
    <col min="17" max="17" width="10.140625" bestFit="1" customWidth="1"/>
    <col min="25" max="25" width="12" customWidth="1"/>
  </cols>
  <sheetData>
    <row r="1" spans="1:25" ht="26.25" x14ac:dyDescent="0.4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7"/>
      <c r="W1" s="17"/>
      <c r="X1" s="17"/>
      <c r="Y1" s="17"/>
    </row>
    <row r="2" spans="1:25" ht="5.25" customHeight="1" x14ac:dyDescent="0.25"/>
    <row r="3" spans="1:25" x14ac:dyDescent="0.25">
      <c r="A3" s="36" t="s">
        <v>51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1"/>
      <c r="W3" s="1"/>
      <c r="X3" s="1"/>
      <c r="Y3" s="1"/>
    </row>
    <row r="4" spans="1:25" x14ac:dyDescent="0.25">
      <c r="M4" s="36"/>
      <c r="N4" s="36"/>
      <c r="O4" s="36"/>
      <c r="P4" s="36"/>
      <c r="Q4" s="36"/>
    </row>
    <row r="5" spans="1:25" ht="24.75" customHeight="1" x14ac:dyDescent="0.25">
      <c r="A5" s="41" t="s">
        <v>52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</row>
    <row r="7" spans="1:25" x14ac:dyDescent="0.25">
      <c r="A7" s="5"/>
      <c r="B7" s="33" t="s">
        <v>3</v>
      </c>
      <c r="C7" s="33"/>
      <c r="D7" s="33" t="s">
        <v>4</v>
      </c>
      <c r="E7" s="33"/>
      <c r="F7" s="33" t="s">
        <v>5</v>
      </c>
      <c r="G7" s="33"/>
      <c r="H7" s="33" t="s">
        <v>6</v>
      </c>
      <c r="I7" s="33"/>
      <c r="J7" s="39" t="s">
        <v>7</v>
      </c>
      <c r="K7" s="40"/>
      <c r="L7" s="39" t="s">
        <v>8</v>
      </c>
      <c r="M7" s="40"/>
      <c r="N7" s="39" t="s">
        <v>9</v>
      </c>
      <c r="O7" s="40"/>
      <c r="P7" s="39" t="s">
        <v>10</v>
      </c>
      <c r="Q7" s="40"/>
      <c r="R7" s="39" t="s">
        <v>11</v>
      </c>
      <c r="S7" s="40"/>
      <c r="T7" s="39" t="s">
        <v>53</v>
      </c>
      <c r="U7" s="40"/>
      <c r="V7" s="39" t="s">
        <v>13</v>
      </c>
      <c r="W7" s="40"/>
      <c r="X7" s="39" t="s">
        <v>14</v>
      </c>
      <c r="Y7" s="40"/>
    </row>
    <row r="8" spans="1:25" x14ac:dyDescent="0.25">
      <c r="A8" s="6" t="s">
        <v>15</v>
      </c>
      <c r="B8" s="6" t="s">
        <v>16</v>
      </c>
      <c r="C8" s="6" t="s">
        <v>17</v>
      </c>
      <c r="D8" s="6" t="s">
        <v>16</v>
      </c>
      <c r="E8" s="6" t="s">
        <v>17</v>
      </c>
      <c r="F8" s="6" t="s">
        <v>16</v>
      </c>
      <c r="G8" s="6" t="s">
        <v>17</v>
      </c>
      <c r="H8" s="6" t="s">
        <v>16</v>
      </c>
      <c r="I8" s="6" t="s">
        <v>17</v>
      </c>
      <c r="J8" s="6" t="s">
        <v>16</v>
      </c>
      <c r="K8" s="6" t="s">
        <v>17</v>
      </c>
      <c r="L8" s="6" t="s">
        <v>16</v>
      </c>
      <c r="M8" s="6" t="s">
        <v>17</v>
      </c>
      <c r="N8" s="6" t="s">
        <v>16</v>
      </c>
      <c r="O8" s="6" t="s">
        <v>17</v>
      </c>
      <c r="P8" s="6" t="s">
        <v>16</v>
      </c>
      <c r="Q8" s="6" t="s">
        <v>17</v>
      </c>
      <c r="R8" s="6" t="s">
        <v>16</v>
      </c>
      <c r="S8" s="6" t="s">
        <v>17</v>
      </c>
      <c r="T8" s="6" t="s">
        <v>16</v>
      </c>
      <c r="U8" s="6" t="s">
        <v>17</v>
      </c>
      <c r="V8" s="6" t="s">
        <v>16</v>
      </c>
      <c r="W8" s="6" t="s">
        <v>17</v>
      </c>
      <c r="X8" s="6" t="s">
        <v>16</v>
      </c>
      <c r="Y8" s="6" t="s">
        <v>17</v>
      </c>
    </row>
    <row r="9" spans="1:25" x14ac:dyDescent="0.25">
      <c r="A9" s="7" t="s">
        <v>18</v>
      </c>
      <c r="B9" s="10">
        <v>91</v>
      </c>
      <c r="C9" s="9">
        <f>B9/$B$40</f>
        <v>3.0608812647157754E-2</v>
      </c>
      <c r="D9" s="10">
        <v>86</v>
      </c>
      <c r="E9" s="9">
        <f t="shared" ref="E9:E38" si="0">D9/$D$40</f>
        <v>3.2477341389728097E-2</v>
      </c>
      <c r="F9" s="8">
        <v>34</v>
      </c>
      <c r="G9" s="9">
        <f>F9/$F$40</f>
        <v>2.3743016759776536E-2</v>
      </c>
      <c r="H9" s="10">
        <v>35</v>
      </c>
      <c r="I9" s="9">
        <f>H9/$H$40</f>
        <v>2.2392834293026232E-2</v>
      </c>
      <c r="J9" s="10">
        <v>32</v>
      </c>
      <c r="K9" s="9">
        <f>J9/$J$40</f>
        <v>2.0421186981493301E-2</v>
      </c>
      <c r="L9" s="10">
        <v>34</v>
      </c>
      <c r="M9" s="9">
        <f>L9/$L$40</f>
        <v>2.1410579345088162E-2</v>
      </c>
      <c r="N9" s="10">
        <v>82</v>
      </c>
      <c r="O9" s="9">
        <f>N9/$N$40</f>
        <v>4.6458923512747878E-2</v>
      </c>
      <c r="P9" s="10">
        <v>70</v>
      </c>
      <c r="Q9" s="9">
        <f>P9/$P$40</f>
        <v>2.7788805081381502E-2</v>
      </c>
      <c r="R9" s="10">
        <v>75</v>
      </c>
      <c r="S9" s="9">
        <f>R9/$R$40</f>
        <v>3.0376670716889428E-2</v>
      </c>
      <c r="T9" s="10">
        <v>66</v>
      </c>
      <c r="U9" s="9">
        <f>T9/$T$40</f>
        <v>2.2479564032697547E-2</v>
      </c>
      <c r="V9" s="10">
        <v>76</v>
      </c>
      <c r="W9" s="9">
        <f>V9/$V$40</f>
        <v>2.9457364341085271E-2</v>
      </c>
      <c r="X9" s="10">
        <v>53</v>
      </c>
      <c r="Y9" s="9">
        <f>X9/$X$40</f>
        <v>2.0857929948839039E-2</v>
      </c>
    </row>
    <row r="10" spans="1:25" x14ac:dyDescent="0.25">
      <c r="A10" s="7" t="s">
        <v>19</v>
      </c>
      <c r="B10" s="10">
        <v>65</v>
      </c>
      <c r="C10" s="9">
        <f t="shared" ref="C10:C39" si="1">B10/$B$40</f>
        <v>2.1863437605112682E-2</v>
      </c>
      <c r="D10" s="10">
        <v>44</v>
      </c>
      <c r="E10" s="9">
        <f t="shared" si="0"/>
        <v>1.6616314199395771E-2</v>
      </c>
      <c r="F10" s="8">
        <v>28</v>
      </c>
      <c r="G10" s="9">
        <f t="shared" ref="G10:G39" si="2">F10/$F$40</f>
        <v>1.9553072625698324E-2</v>
      </c>
      <c r="H10" s="10">
        <v>36</v>
      </c>
      <c r="I10" s="9">
        <f t="shared" ref="I10:I39" si="3">H10/$H$40</f>
        <v>2.3032629558541268E-2</v>
      </c>
      <c r="J10" s="10">
        <v>18</v>
      </c>
      <c r="K10" s="9">
        <f t="shared" ref="K10:K39" si="4">J10/$J$40</f>
        <v>1.1486917677089981E-2</v>
      </c>
      <c r="L10" s="10">
        <v>18</v>
      </c>
      <c r="M10" s="9">
        <f t="shared" ref="M10:M39" si="5">L10/$L$40</f>
        <v>1.1335012594458438E-2</v>
      </c>
      <c r="N10" s="10">
        <v>17</v>
      </c>
      <c r="O10" s="9">
        <f t="shared" ref="O10:O39" si="6">N10/$N$40</f>
        <v>9.6317280453257787E-3</v>
      </c>
      <c r="P10" s="10">
        <v>37</v>
      </c>
      <c r="Q10" s="9">
        <f t="shared" ref="Q10:Q39" si="7">P10/$P$40</f>
        <v>1.4688368400158794E-2</v>
      </c>
      <c r="R10" s="10">
        <v>44</v>
      </c>
      <c r="S10" s="9">
        <f t="shared" ref="S10:S39" si="8">R10/$R$40</f>
        <v>1.7820980153908466E-2</v>
      </c>
      <c r="T10" s="10">
        <v>44</v>
      </c>
      <c r="U10" s="9">
        <f t="shared" ref="U10:U39" si="9">T10/$T$40</f>
        <v>1.4986376021798364E-2</v>
      </c>
      <c r="V10" s="10">
        <v>31</v>
      </c>
      <c r="W10" s="9">
        <f t="shared" ref="W10:W39" si="10">V10/$V$40</f>
        <v>1.2015503875968992E-2</v>
      </c>
      <c r="X10" s="10">
        <v>42</v>
      </c>
      <c r="Y10" s="9">
        <f t="shared" ref="Y10:Y39" si="11">X10/$X$40</f>
        <v>1.6528925619834711E-2</v>
      </c>
    </row>
    <row r="11" spans="1:25" x14ac:dyDescent="0.25">
      <c r="A11" s="7" t="s">
        <v>20</v>
      </c>
      <c r="B11" s="10">
        <v>38</v>
      </c>
      <c r="C11" s="9">
        <f t="shared" si="1"/>
        <v>1.2781701984527414E-2</v>
      </c>
      <c r="D11" s="10">
        <v>34</v>
      </c>
      <c r="E11" s="9">
        <f t="shared" si="0"/>
        <v>1.283987915407855E-2</v>
      </c>
      <c r="F11" s="8">
        <v>10</v>
      </c>
      <c r="G11" s="9">
        <f>F11/$F$40</f>
        <v>6.9832402234636867E-3</v>
      </c>
      <c r="H11" s="10">
        <v>10</v>
      </c>
      <c r="I11" s="9">
        <f t="shared" si="3"/>
        <v>6.3979526551503517E-3</v>
      </c>
      <c r="J11" s="10">
        <v>17</v>
      </c>
      <c r="K11" s="9">
        <f t="shared" si="4"/>
        <v>1.0848755583918315E-2</v>
      </c>
      <c r="L11" s="10">
        <v>14</v>
      </c>
      <c r="M11" s="9">
        <f t="shared" si="5"/>
        <v>8.8161209068010078E-3</v>
      </c>
      <c r="N11" s="10">
        <v>12</v>
      </c>
      <c r="O11" s="9">
        <f t="shared" si="6"/>
        <v>6.7988668555240793E-3</v>
      </c>
      <c r="P11" s="10">
        <v>37</v>
      </c>
      <c r="Q11" s="9">
        <f t="shared" si="7"/>
        <v>1.4688368400158794E-2</v>
      </c>
      <c r="R11" s="10">
        <v>26</v>
      </c>
      <c r="S11" s="9">
        <f t="shared" si="8"/>
        <v>1.0530579181855002E-2</v>
      </c>
      <c r="T11" s="10">
        <v>46</v>
      </c>
      <c r="U11" s="9">
        <f t="shared" si="9"/>
        <v>1.5667574931880108E-2</v>
      </c>
      <c r="V11" s="10">
        <v>26</v>
      </c>
      <c r="W11" s="9">
        <f t="shared" si="10"/>
        <v>1.0077519379844961E-2</v>
      </c>
      <c r="X11" s="10">
        <v>31</v>
      </c>
      <c r="Y11" s="9">
        <f t="shared" si="11"/>
        <v>1.2199921290830381E-2</v>
      </c>
    </row>
    <row r="12" spans="1:25" x14ac:dyDescent="0.25">
      <c r="A12" s="7" t="s">
        <v>21</v>
      </c>
      <c r="B12" s="10">
        <v>55</v>
      </c>
      <c r="C12" s="9">
        <f t="shared" si="1"/>
        <v>1.8499831819710731E-2</v>
      </c>
      <c r="D12" s="10">
        <v>35</v>
      </c>
      <c r="E12" s="9">
        <f t="shared" si="0"/>
        <v>1.3217522658610271E-2</v>
      </c>
      <c r="F12" s="8">
        <v>17</v>
      </c>
      <c r="G12" s="9">
        <f t="shared" si="2"/>
        <v>1.1871508379888268E-2</v>
      </c>
      <c r="H12" s="10">
        <v>24</v>
      </c>
      <c r="I12" s="9">
        <f t="shared" si="3"/>
        <v>1.5355086372360844E-2</v>
      </c>
      <c r="J12" s="10">
        <v>29</v>
      </c>
      <c r="K12" s="9">
        <f t="shared" si="4"/>
        <v>1.8506700701978303E-2</v>
      </c>
      <c r="L12" s="10">
        <v>21</v>
      </c>
      <c r="M12" s="9">
        <f t="shared" si="5"/>
        <v>1.3224181360201511E-2</v>
      </c>
      <c r="N12" s="10">
        <v>21</v>
      </c>
      <c r="O12" s="9">
        <f t="shared" si="6"/>
        <v>1.189801699716714E-2</v>
      </c>
      <c r="P12" s="10">
        <v>37</v>
      </c>
      <c r="Q12" s="9">
        <f t="shared" si="7"/>
        <v>1.4688368400158794E-2</v>
      </c>
      <c r="R12" s="10">
        <v>30</v>
      </c>
      <c r="S12" s="9">
        <f t="shared" si="8"/>
        <v>1.2150668286755772E-2</v>
      </c>
      <c r="T12" s="10">
        <v>31</v>
      </c>
      <c r="U12" s="9">
        <f t="shared" si="9"/>
        <v>1.055858310626703E-2</v>
      </c>
      <c r="V12" s="10">
        <v>28</v>
      </c>
      <c r="W12" s="9">
        <f t="shared" si="10"/>
        <v>1.0852713178294573E-2</v>
      </c>
      <c r="X12" s="10">
        <v>28</v>
      </c>
      <c r="Y12" s="9">
        <f t="shared" si="11"/>
        <v>1.1019283746556474E-2</v>
      </c>
    </row>
    <row r="13" spans="1:25" x14ac:dyDescent="0.25">
      <c r="A13" s="7" t="s">
        <v>22</v>
      </c>
      <c r="B13" s="10">
        <v>26</v>
      </c>
      <c r="C13" s="9">
        <f t="shared" si="1"/>
        <v>8.745375042045072E-3</v>
      </c>
      <c r="D13" s="10">
        <v>35</v>
      </c>
      <c r="E13" s="9">
        <f t="shared" si="0"/>
        <v>1.3217522658610271E-2</v>
      </c>
      <c r="F13" s="8">
        <v>13</v>
      </c>
      <c r="G13" s="9">
        <f t="shared" si="2"/>
        <v>9.0782122905027941E-3</v>
      </c>
      <c r="H13" s="10">
        <v>11</v>
      </c>
      <c r="I13" s="9">
        <f t="shared" si="3"/>
        <v>7.0377479206653873E-3</v>
      </c>
      <c r="J13" s="10">
        <v>7</v>
      </c>
      <c r="K13" s="9">
        <f t="shared" si="4"/>
        <v>4.4671346522016592E-3</v>
      </c>
      <c r="L13" s="10">
        <v>9</v>
      </c>
      <c r="M13" s="9">
        <f t="shared" si="5"/>
        <v>5.6675062972292188E-3</v>
      </c>
      <c r="N13" s="10">
        <v>10</v>
      </c>
      <c r="O13" s="9">
        <f t="shared" si="6"/>
        <v>5.6657223796033997E-3</v>
      </c>
      <c r="P13" s="10">
        <v>33</v>
      </c>
      <c r="Q13" s="9">
        <f t="shared" si="7"/>
        <v>1.3100436681222707E-2</v>
      </c>
      <c r="R13" s="10">
        <v>29</v>
      </c>
      <c r="S13" s="9">
        <f t="shared" si="8"/>
        <v>1.1745646010530578E-2</v>
      </c>
      <c r="T13" s="10">
        <v>29</v>
      </c>
      <c r="U13" s="9">
        <f t="shared" si="9"/>
        <v>9.8773841961852862E-3</v>
      </c>
      <c r="V13" s="10">
        <v>25</v>
      </c>
      <c r="W13" s="9">
        <f t="shared" si="10"/>
        <v>9.6899224806201549E-3</v>
      </c>
      <c r="X13" s="10">
        <v>20</v>
      </c>
      <c r="Y13" s="9">
        <f t="shared" si="11"/>
        <v>7.8709169618260532E-3</v>
      </c>
    </row>
    <row r="14" spans="1:25" x14ac:dyDescent="0.25">
      <c r="A14" s="7" t="s">
        <v>23</v>
      </c>
      <c r="B14" s="10">
        <v>140</v>
      </c>
      <c r="C14" s="9">
        <f t="shared" si="1"/>
        <v>4.7090480995627314E-2</v>
      </c>
      <c r="D14" s="10">
        <v>95</v>
      </c>
      <c r="E14" s="9">
        <f t="shared" si="0"/>
        <v>3.5876132930513595E-2</v>
      </c>
      <c r="F14" s="8">
        <v>44</v>
      </c>
      <c r="G14" s="9">
        <f t="shared" si="2"/>
        <v>3.0726256983240222E-2</v>
      </c>
      <c r="H14" s="10">
        <v>61</v>
      </c>
      <c r="I14" s="9">
        <f t="shared" si="3"/>
        <v>3.9027511196417147E-2</v>
      </c>
      <c r="J14" s="10">
        <v>43</v>
      </c>
      <c r="K14" s="9">
        <f t="shared" si="4"/>
        <v>2.7440970006381619E-2</v>
      </c>
      <c r="L14" s="10">
        <v>63</v>
      </c>
      <c r="M14" s="9">
        <f t="shared" si="5"/>
        <v>3.9672544080604534E-2</v>
      </c>
      <c r="N14" s="10">
        <v>65</v>
      </c>
      <c r="O14" s="9">
        <f t="shared" si="6"/>
        <v>3.6827195467422094E-2</v>
      </c>
      <c r="P14" s="10">
        <v>117</v>
      </c>
      <c r="Q14" s="9">
        <f t="shared" si="7"/>
        <v>4.644700277888051E-2</v>
      </c>
      <c r="R14" s="10">
        <v>65</v>
      </c>
      <c r="S14" s="9">
        <f t="shared" si="8"/>
        <v>2.6326447954637504E-2</v>
      </c>
      <c r="T14" s="10">
        <v>76</v>
      </c>
      <c r="U14" s="9">
        <f t="shared" si="9"/>
        <v>2.5885558583106268E-2</v>
      </c>
      <c r="V14" s="10">
        <v>82</v>
      </c>
      <c r="W14" s="9">
        <f t="shared" si="10"/>
        <v>3.1782945736434108E-2</v>
      </c>
      <c r="X14" s="10">
        <v>116</v>
      </c>
      <c r="Y14" s="9">
        <f t="shared" si="11"/>
        <v>4.5651318378591106E-2</v>
      </c>
    </row>
    <row r="15" spans="1:25" x14ac:dyDescent="0.25">
      <c r="A15" s="7" t="s">
        <v>50</v>
      </c>
      <c r="B15" s="10">
        <v>70</v>
      </c>
      <c r="C15" s="9">
        <f t="shared" si="1"/>
        <v>2.3545240497813657E-2</v>
      </c>
      <c r="D15" s="10">
        <v>65</v>
      </c>
      <c r="E15" s="9">
        <f t="shared" si="0"/>
        <v>2.4546827794561934E-2</v>
      </c>
      <c r="F15" s="8">
        <v>33</v>
      </c>
      <c r="G15" s="9">
        <f t="shared" si="2"/>
        <v>2.3044692737430168E-2</v>
      </c>
      <c r="H15" s="10">
        <v>24</v>
      </c>
      <c r="I15" s="9">
        <f t="shared" si="3"/>
        <v>1.5355086372360844E-2</v>
      </c>
      <c r="J15" s="10">
        <v>34</v>
      </c>
      <c r="K15" s="9">
        <f t="shared" si="4"/>
        <v>2.1697511167836629E-2</v>
      </c>
      <c r="L15" s="10">
        <v>24</v>
      </c>
      <c r="M15" s="9">
        <f t="shared" si="5"/>
        <v>1.5113350125944584E-2</v>
      </c>
      <c r="N15" s="10">
        <v>39</v>
      </c>
      <c r="O15" s="9">
        <f t="shared" si="6"/>
        <v>2.2096317280453259E-2</v>
      </c>
      <c r="P15" s="10">
        <v>96</v>
      </c>
      <c r="Q15" s="9">
        <f t="shared" si="7"/>
        <v>3.8110361254466055E-2</v>
      </c>
      <c r="R15" s="10">
        <v>115</v>
      </c>
      <c r="S15" s="9">
        <f t="shared" si="8"/>
        <v>4.6577561765897127E-2</v>
      </c>
      <c r="T15" s="10">
        <v>116</v>
      </c>
      <c r="U15" s="9">
        <f t="shared" si="9"/>
        <v>3.9509536784741145E-2</v>
      </c>
      <c r="V15" s="10">
        <v>101</v>
      </c>
      <c r="W15" s="9">
        <f t="shared" si="10"/>
        <v>3.9147286821705429E-2</v>
      </c>
      <c r="X15" s="10">
        <v>90</v>
      </c>
      <c r="Y15" s="9">
        <f t="shared" si="11"/>
        <v>3.541912632821724E-2</v>
      </c>
    </row>
    <row r="16" spans="1:25" x14ac:dyDescent="0.25">
      <c r="A16" s="7" t="s">
        <v>25</v>
      </c>
      <c r="B16" s="10">
        <v>15</v>
      </c>
      <c r="C16" s="9">
        <f t="shared" si="1"/>
        <v>5.0454086781029266E-3</v>
      </c>
      <c r="D16" s="10">
        <v>17</v>
      </c>
      <c r="E16" s="9">
        <f t="shared" si="0"/>
        <v>6.4199395770392752E-3</v>
      </c>
      <c r="F16" s="8">
        <v>15</v>
      </c>
      <c r="G16" s="9">
        <f t="shared" si="2"/>
        <v>1.047486033519553E-2</v>
      </c>
      <c r="H16" s="10">
        <v>17</v>
      </c>
      <c r="I16" s="9">
        <f t="shared" si="3"/>
        <v>1.0876519513755598E-2</v>
      </c>
      <c r="J16" s="10">
        <v>24</v>
      </c>
      <c r="K16" s="9">
        <f t="shared" si="4"/>
        <v>1.5315890236119975E-2</v>
      </c>
      <c r="L16" s="10">
        <v>18</v>
      </c>
      <c r="M16" s="9">
        <f t="shared" si="5"/>
        <v>1.1335012594458438E-2</v>
      </c>
      <c r="N16" s="10">
        <v>19</v>
      </c>
      <c r="O16" s="9">
        <f t="shared" si="6"/>
        <v>1.0764872521246459E-2</v>
      </c>
      <c r="P16" s="10">
        <v>6</v>
      </c>
      <c r="Q16" s="9">
        <f t="shared" si="7"/>
        <v>2.3818975784041284E-3</v>
      </c>
      <c r="R16" s="10">
        <v>11</v>
      </c>
      <c r="S16" s="9">
        <f t="shared" si="8"/>
        <v>4.4552450384771165E-3</v>
      </c>
      <c r="T16" s="10">
        <v>9</v>
      </c>
      <c r="U16" s="9">
        <f t="shared" si="9"/>
        <v>3.0653950953678476E-3</v>
      </c>
      <c r="V16" s="10">
        <v>13</v>
      </c>
      <c r="W16" s="9">
        <f t="shared" si="10"/>
        <v>5.0387596899224806E-3</v>
      </c>
      <c r="X16" s="10">
        <v>11</v>
      </c>
      <c r="Y16" s="9">
        <f t="shared" si="11"/>
        <v>4.329004329004329E-3</v>
      </c>
    </row>
    <row r="17" spans="1:25" x14ac:dyDescent="0.25">
      <c r="A17" s="7" t="s">
        <v>26</v>
      </c>
      <c r="B17" s="10">
        <v>136</v>
      </c>
      <c r="C17" s="9">
        <f t="shared" si="1"/>
        <v>4.5745038681466531E-2</v>
      </c>
      <c r="D17" s="10">
        <v>141</v>
      </c>
      <c r="E17" s="9">
        <f t="shared" si="0"/>
        <v>5.324773413897281E-2</v>
      </c>
      <c r="F17" s="8">
        <v>88</v>
      </c>
      <c r="G17" s="9">
        <f t="shared" si="2"/>
        <v>6.1452513966480445E-2</v>
      </c>
      <c r="H17" s="10">
        <f>64+18</f>
        <v>82</v>
      </c>
      <c r="I17" s="9">
        <f t="shared" si="3"/>
        <v>5.2463211772232884E-2</v>
      </c>
      <c r="J17" s="10">
        <v>90</v>
      </c>
      <c r="K17" s="9">
        <f t="shared" si="4"/>
        <v>5.7434588385449903E-2</v>
      </c>
      <c r="L17" s="10">
        <v>82</v>
      </c>
      <c r="M17" s="9">
        <f t="shared" si="5"/>
        <v>5.163727959697733E-2</v>
      </c>
      <c r="N17" s="10">
        <v>81</v>
      </c>
      <c r="O17" s="9">
        <f t="shared" si="6"/>
        <v>4.5892351274787538E-2</v>
      </c>
      <c r="P17" s="10">
        <v>130</v>
      </c>
      <c r="Q17" s="9">
        <f t="shared" si="7"/>
        <v>5.1607780865422788E-2</v>
      </c>
      <c r="R17" s="10">
        <v>118</v>
      </c>
      <c r="S17" s="9">
        <f t="shared" si="8"/>
        <v>4.77926285945727E-2</v>
      </c>
      <c r="T17" s="10">
        <v>167</v>
      </c>
      <c r="U17" s="9">
        <f t="shared" si="9"/>
        <v>5.6880108991825613E-2</v>
      </c>
      <c r="V17" s="10">
        <v>142</v>
      </c>
      <c r="W17" s="9">
        <f t="shared" si="10"/>
        <v>5.503875968992248E-2</v>
      </c>
      <c r="X17" s="10">
        <v>123</v>
      </c>
      <c r="Y17" s="9">
        <f t="shared" si="11"/>
        <v>4.8406139315230225E-2</v>
      </c>
    </row>
    <row r="18" spans="1:25" x14ac:dyDescent="0.25">
      <c r="A18" s="7" t="s">
        <v>27</v>
      </c>
      <c r="B18" s="10">
        <v>42</v>
      </c>
      <c r="C18" s="9">
        <f t="shared" si="1"/>
        <v>1.4127144298688193E-2</v>
      </c>
      <c r="D18" s="10">
        <v>37</v>
      </c>
      <c r="E18" s="9">
        <f t="shared" si="0"/>
        <v>1.3972809667673716E-2</v>
      </c>
      <c r="F18" s="8">
        <v>19</v>
      </c>
      <c r="G18" s="9">
        <f t="shared" si="2"/>
        <v>1.3268156424581005E-2</v>
      </c>
      <c r="H18" s="10">
        <v>7</v>
      </c>
      <c r="I18" s="9">
        <f t="shared" si="3"/>
        <v>4.4785668586052466E-3</v>
      </c>
      <c r="J18" s="10">
        <v>20</v>
      </c>
      <c r="K18" s="9">
        <f t="shared" si="4"/>
        <v>1.2763241863433313E-2</v>
      </c>
      <c r="L18" s="10">
        <v>18</v>
      </c>
      <c r="M18" s="9">
        <f t="shared" si="5"/>
        <v>1.1335012594458438E-2</v>
      </c>
      <c r="N18" s="10">
        <v>11</v>
      </c>
      <c r="O18" s="9">
        <f t="shared" si="6"/>
        <v>6.2322946175637391E-3</v>
      </c>
      <c r="P18" s="10">
        <v>64</v>
      </c>
      <c r="Q18" s="9">
        <f t="shared" si="7"/>
        <v>2.5406907502977371E-2</v>
      </c>
      <c r="R18" s="10">
        <v>50</v>
      </c>
      <c r="S18" s="9">
        <f t="shared" si="8"/>
        <v>2.025111381125962E-2</v>
      </c>
      <c r="T18" s="10">
        <v>38</v>
      </c>
      <c r="U18" s="9">
        <f t="shared" si="9"/>
        <v>1.2942779291553134E-2</v>
      </c>
      <c r="V18" s="10">
        <v>64</v>
      </c>
      <c r="W18" s="9">
        <f t="shared" si="10"/>
        <v>2.4806201550387597E-2</v>
      </c>
      <c r="X18" s="10">
        <v>38</v>
      </c>
      <c r="Y18" s="9">
        <f t="shared" si="11"/>
        <v>1.49547422274695E-2</v>
      </c>
    </row>
    <row r="19" spans="1:25" x14ac:dyDescent="0.25">
      <c r="A19" s="7" t="s">
        <v>28</v>
      </c>
      <c r="B19" s="10">
        <v>97</v>
      </c>
      <c r="C19" s="9">
        <f t="shared" si="1"/>
        <v>3.2626976118398925E-2</v>
      </c>
      <c r="D19" s="10">
        <v>83</v>
      </c>
      <c r="E19" s="9">
        <f t="shared" si="0"/>
        <v>3.1344410876132933E-2</v>
      </c>
      <c r="F19" s="8">
        <v>48</v>
      </c>
      <c r="G19" s="9">
        <f t="shared" si="2"/>
        <v>3.3519553072625698E-2</v>
      </c>
      <c r="H19" s="10">
        <f>46+8</f>
        <v>54</v>
      </c>
      <c r="I19" s="9">
        <f t="shared" si="3"/>
        <v>3.4548944337811902E-2</v>
      </c>
      <c r="J19" s="10">
        <v>48</v>
      </c>
      <c r="K19" s="9">
        <f t="shared" si="4"/>
        <v>3.0631780472239949E-2</v>
      </c>
      <c r="L19" s="10">
        <v>41</v>
      </c>
      <c r="M19" s="9">
        <f t="shared" si="5"/>
        <v>2.5818639798488665E-2</v>
      </c>
      <c r="N19" s="10">
        <v>71</v>
      </c>
      <c r="O19" s="9">
        <f t="shared" si="6"/>
        <v>4.0226628895184136E-2</v>
      </c>
      <c r="P19" s="10">
        <v>64</v>
      </c>
      <c r="Q19" s="9">
        <f t="shared" si="7"/>
        <v>2.5406907502977371E-2</v>
      </c>
      <c r="R19" s="10">
        <v>105</v>
      </c>
      <c r="S19" s="9">
        <f t="shared" si="8"/>
        <v>4.25273390036452E-2</v>
      </c>
      <c r="T19" s="10">
        <v>95</v>
      </c>
      <c r="U19" s="9">
        <f t="shared" si="9"/>
        <v>3.2356948228882833E-2</v>
      </c>
      <c r="V19" s="10">
        <v>68</v>
      </c>
      <c r="W19" s="9">
        <f t="shared" si="10"/>
        <v>2.6356589147286821E-2</v>
      </c>
      <c r="X19" s="10">
        <v>108</v>
      </c>
      <c r="Y19" s="9">
        <f t="shared" si="11"/>
        <v>4.2502951593860687E-2</v>
      </c>
    </row>
    <row r="20" spans="1:25" x14ac:dyDescent="0.25">
      <c r="A20" s="7" t="s">
        <v>29</v>
      </c>
      <c r="B20" s="10">
        <v>46</v>
      </c>
      <c r="C20" s="9">
        <f t="shared" si="1"/>
        <v>1.5472586612848975E-2</v>
      </c>
      <c r="D20" s="10">
        <v>33</v>
      </c>
      <c r="E20" s="9">
        <f t="shared" si="0"/>
        <v>1.2462235649546828E-2</v>
      </c>
      <c r="F20" s="8">
        <v>21</v>
      </c>
      <c r="G20" s="9">
        <f t="shared" si="2"/>
        <v>1.4664804469273743E-2</v>
      </c>
      <c r="H20" s="10">
        <v>20</v>
      </c>
      <c r="I20" s="9">
        <f t="shared" si="3"/>
        <v>1.2795905310300703E-2</v>
      </c>
      <c r="J20" s="10">
        <v>35</v>
      </c>
      <c r="K20" s="9">
        <f t="shared" si="4"/>
        <v>2.2335673261008295E-2</v>
      </c>
      <c r="L20" s="10">
        <v>26</v>
      </c>
      <c r="M20" s="9">
        <f t="shared" si="5"/>
        <v>1.6372795969773299E-2</v>
      </c>
      <c r="N20" s="10">
        <v>47</v>
      </c>
      <c r="O20" s="9">
        <f t="shared" si="6"/>
        <v>2.6628895184135977E-2</v>
      </c>
      <c r="P20" s="10">
        <v>59</v>
      </c>
      <c r="Q20" s="9">
        <f t="shared" si="7"/>
        <v>2.3421992854307266E-2</v>
      </c>
      <c r="R20" s="10">
        <v>58</v>
      </c>
      <c r="S20" s="9">
        <f t="shared" si="8"/>
        <v>2.3491292021061157E-2</v>
      </c>
      <c r="T20" s="10">
        <v>50</v>
      </c>
      <c r="U20" s="9">
        <f t="shared" si="9"/>
        <v>1.7029972752043598E-2</v>
      </c>
      <c r="V20" s="10">
        <v>31</v>
      </c>
      <c r="W20" s="9">
        <f t="shared" si="10"/>
        <v>1.2015503875968992E-2</v>
      </c>
      <c r="X20" s="10">
        <v>49</v>
      </c>
      <c r="Y20" s="9">
        <f t="shared" si="11"/>
        <v>1.928374655647383E-2</v>
      </c>
    </row>
    <row r="21" spans="1:25" x14ac:dyDescent="0.25">
      <c r="A21" s="7" t="s">
        <v>30</v>
      </c>
      <c r="B21" s="10">
        <v>150</v>
      </c>
      <c r="C21" s="9">
        <f t="shared" si="1"/>
        <v>5.0454086781029264E-2</v>
      </c>
      <c r="D21" s="10">
        <v>145</v>
      </c>
      <c r="E21" s="9">
        <f t="shared" si="0"/>
        <v>5.47583081570997E-2</v>
      </c>
      <c r="F21" s="8">
        <v>65</v>
      </c>
      <c r="G21" s="9">
        <f t="shared" si="2"/>
        <v>4.5391061452513967E-2</v>
      </c>
      <c r="H21" s="10">
        <f>66+14</f>
        <v>80</v>
      </c>
      <c r="I21" s="9">
        <f t="shared" si="3"/>
        <v>5.1183621241202813E-2</v>
      </c>
      <c r="J21" s="10">
        <v>73</v>
      </c>
      <c r="K21" s="9">
        <f t="shared" si="4"/>
        <v>4.6585832801531592E-2</v>
      </c>
      <c r="L21" s="10">
        <v>96</v>
      </c>
      <c r="M21" s="9">
        <f t="shared" si="5"/>
        <v>6.0453400503778336E-2</v>
      </c>
      <c r="N21" s="10">
        <v>115</v>
      </c>
      <c r="O21" s="9">
        <f t="shared" si="6"/>
        <v>6.5155807365439092E-2</v>
      </c>
      <c r="P21" s="10">
        <v>96</v>
      </c>
      <c r="Q21" s="9">
        <f t="shared" si="7"/>
        <v>3.8110361254466055E-2</v>
      </c>
      <c r="R21" s="10">
        <v>104</v>
      </c>
      <c r="S21" s="9">
        <f t="shared" si="8"/>
        <v>4.2122316727420006E-2</v>
      </c>
      <c r="T21" s="10">
        <v>160</v>
      </c>
      <c r="U21" s="9">
        <f t="shared" si="9"/>
        <v>5.4495912806539509E-2</v>
      </c>
      <c r="V21" s="10">
        <v>108</v>
      </c>
      <c r="W21" s="9">
        <f t="shared" si="10"/>
        <v>4.1860465116279069E-2</v>
      </c>
      <c r="X21" s="10">
        <v>120</v>
      </c>
      <c r="Y21" s="9">
        <f t="shared" si="11"/>
        <v>4.7225501770956316E-2</v>
      </c>
    </row>
    <row r="22" spans="1:25" x14ac:dyDescent="0.25">
      <c r="A22" s="7" t="s">
        <v>31</v>
      </c>
      <c r="B22" s="10">
        <v>196</v>
      </c>
      <c r="C22" s="9">
        <f t="shared" si="1"/>
        <v>6.5926673393878241E-2</v>
      </c>
      <c r="D22" s="10">
        <v>175</v>
      </c>
      <c r="E22" s="9">
        <f t="shared" si="0"/>
        <v>6.6087613293051364E-2</v>
      </c>
      <c r="F22" s="8">
        <v>119</v>
      </c>
      <c r="G22" s="9">
        <f t="shared" si="2"/>
        <v>8.310055865921788E-2</v>
      </c>
      <c r="H22" s="10">
        <f>115+21</f>
        <v>136</v>
      </c>
      <c r="I22" s="9">
        <f t="shared" si="3"/>
        <v>8.7012156110044786E-2</v>
      </c>
      <c r="J22" s="10">
        <v>151</v>
      </c>
      <c r="K22" s="9">
        <f t="shared" si="4"/>
        <v>9.636247606892151E-2</v>
      </c>
      <c r="L22" s="10">
        <v>149</v>
      </c>
      <c r="M22" s="9">
        <f t="shared" si="5"/>
        <v>9.382871536523929E-2</v>
      </c>
      <c r="N22" s="10">
        <v>172</v>
      </c>
      <c r="O22" s="9">
        <f t="shared" si="6"/>
        <v>9.7450424929178464E-2</v>
      </c>
      <c r="P22" s="10">
        <v>189</v>
      </c>
      <c r="Q22" s="9">
        <f t="shared" si="7"/>
        <v>7.5029773719730047E-2</v>
      </c>
      <c r="R22" s="10">
        <v>240</v>
      </c>
      <c r="S22" s="9">
        <f t="shared" si="8"/>
        <v>9.7205346294046174E-2</v>
      </c>
      <c r="T22" s="10">
        <v>259</v>
      </c>
      <c r="U22" s="9">
        <f t="shared" si="9"/>
        <v>8.8215258855585829E-2</v>
      </c>
      <c r="V22" s="10">
        <v>230</v>
      </c>
      <c r="W22" s="9">
        <f t="shared" si="10"/>
        <v>8.9147286821705432E-2</v>
      </c>
      <c r="X22" s="10">
        <v>201</v>
      </c>
      <c r="Y22" s="9">
        <f t="shared" si="11"/>
        <v>7.9102715466351836E-2</v>
      </c>
    </row>
    <row r="23" spans="1:25" x14ac:dyDescent="0.25">
      <c r="A23" s="7" t="s">
        <v>32</v>
      </c>
      <c r="B23" s="10">
        <v>87</v>
      </c>
      <c r="C23" s="9">
        <f t="shared" si="1"/>
        <v>2.9263370332996974E-2</v>
      </c>
      <c r="D23" s="10">
        <v>87</v>
      </c>
      <c r="E23" s="9">
        <f t="shared" si="0"/>
        <v>3.2854984894259816E-2</v>
      </c>
      <c r="F23" s="8">
        <v>35</v>
      </c>
      <c r="G23" s="9">
        <f t="shared" si="2"/>
        <v>2.4441340782122904E-2</v>
      </c>
      <c r="H23" s="10">
        <v>39</v>
      </c>
      <c r="I23" s="9">
        <f t="shared" si="3"/>
        <v>2.4952015355086371E-2</v>
      </c>
      <c r="J23" s="10">
        <v>45</v>
      </c>
      <c r="K23" s="9">
        <f t="shared" si="4"/>
        <v>2.8717294192724951E-2</v>
      </c>
      <c r="L23" s="10">
        <v>34</v>
      </c>
      <c r="M23" s="9">
        <f t="shared" si="5"/>
        <v>2.1410579345088162E-2</v>
      </c>
      <c r="N23" s="10">
        <v>55</v>
      </c>
      <c r="O23" s="9">
        <f t="shared" si="6"/>
        <v>3.1161473087818695E-2</v>
      </c>
      <c r="P23" s="10">
        <v>52</v>
      </c>
      <c r="Q23" s="9">
        <f t="shared" si="7"/>
        <v>2.0643112346169116E-2</v>
      </c>
      <c r="R23" s="10">
        <v>50</v>
      </c>
      <c r="S23" s="9">
        <f t="shared" si="8"/>
        <v>2.025111381125962E-2</v>
      </c>
      <c r="T23" s="10">
        <v>70</v>
      </c>
      <c r="U23" s="9">
        <f t="shared" si="9"/>
        <v>2.3841961852861037E-2</v>
      </c>
      <c r="V23" s="10">
        <v>46</v>
      </c>
      <c r="W23" s="9">
        <f t="shared" si="10"/>
        <v>1.7829457364341085E-2</v>
      </c>
      <c r="X23" s="10">
        <v>50</v>
      </c>
      <c r="Y23" s="9">
        <f t="shared" si="11"/>
        <v>1.967729240456513E-2</v>
      </c>
    </row>
    <row r="24" spans="1:25" x14ac:dyDescent="0.25">
      <c r="A24" s="7" t="s">
        <v>33</v>
      </c>
      <c r="B24" s="10">
        <v>148</v>
      </c>
      <c r="C24" s="9">
        <f t="shared" si="1"/>
        <v>4.9781365623948873E-2</v>
      </c>
      <c r="D24" s="10">
        <v>148</v>
      </c>
      <c r="E24" s="9">
        <f t="shared" si="0"/>
        <v>5.5891238670694864E-2</v>
      </c>
      <c r="F24" s="8">
        <v>62</v>
      </c>
      <c r="G24" s="9">
        <f t="shared" si="2"/>
        <v>4.3296089385474863E-2</v>
      </c>
      <c r="H24" s="10">
        <f>64+9</f>
        <v>73</v>
      </c>
      <c r="I24" s="9">
        <f t="shared" si="3"/>
        <v>4.6705054382597568E-2</v>
      </c>
      <c r="J24" s="10">
        <v>79</v>
      </c>
      <c r="K24" s="9">
        <f t="shared" si="4"/>
        <v>5.0414805360561581E-2</v>
      </c>
      <c r="L24" s="10">
        <v>81</v>
      </c>
      <c r="M24" s="9">
        <f t="shared" si="5"/>
        <v>5.1007556675062973E-2</v>
      </c>
      <c r="N24" s="10">
        <v>103</v>
      </c>
      <c r="O24" s="9">
        <f t="shared" si="6"/>
        <v>5.8356940509915016E-2</v>
      </c>
      <c r="P24" s="10">
        <v>90</v>
      </c>
      <c r="Q24" s="9">
        <f t="shared" si="7"/>
        <v>3.5728463676061931E-2</v>
      </c>
      <c r="R24" s="10">
        <v>112</v>
      </c>
      <c r="S24" s="9">
        <f t="shared" si="8"/>
        <v>4.5362494937221547E-2</v>
      </c>
      <c r="T24" s="10">
        <v>86</v>
      </c>
      <c r="U24" s="9">
        <f t="shared" si="9"/>
        <v>2.9291553133514985E-2</v>
      </c>
      <c r="V24" s="10">
        <v>97</v>
      </c>
      <c r="W24" s="9">
        <f t="shared" si="10"/>
        <v>3.7596899224806204E-2</v>
      </c>
      <c r="X24" s="10">
        <v>95</v>
      </c>
      <c r="Y24" s="9">
        <f t="shared" si="11"/>
        <v>3.7386855568673751E-2</v>
      </c>
    </row>
    <row r="25" spans="1:25" x14ac:dyDescent="0.25">
      <c r="A25" s="7" t="s">
        <v>34</v>
      </c>
      <c r="B25" s="10">
        <v>75</v>
      </c>
      <c r="C25" s="9">
        <f t="shared" si="1"/>
        <v>2.5227043390514632E-2</v>
      </c>
      <c r="D25" s="10">
        <v>70</v>
      </c>
      <c r="E25" s="9">
        <f t="shared" si="0"/>
        <v>2.6435045317220542E-2</v>
      </c>
      <c r="F25" s="8">
        <v>31</v>
      </c>
      <c r="G25" s="9">
        <f t="shared" si="2"/>
        <v>2.1648044692737432E-2</v>
      </c>
      <c r="H25" s="10">
        <f>19+3</f>
        <v>22</v>
      </c>
      <c r="I25" s="9">
        <f t="shared" si="3"/>
        <v>1.4075495841330775E-2</v>
      </c>
      <c r="J25" s="10">
        <v>22</v>
      </c>
      <c r="K25" s="9">
        <f t="shared" si="4"/>
        <v>1.4039566049776643E-2</v>
      </c>
      <c r="L25" s="10">
        <v>27</v>
      </c>
      <c r="M25" s="9">
        <f t="shared" si="5"/>
        <v>1.7002518891687659E-2</v>
      </c>
      <c r="N25" s="10">
        <v>36</v>
      </c>
      <c r="O25" s="9">
        <f t="shared" si="6"/>
        <v>2.0396600566572238E-2</v>
      </c>
      <c r="P25" s="10">
        <v>75</v>
      </c>
      <c r="Q25" s="9">
        <f t="shared" si="7"/>
        <v>2.9773719730051607E-2</v>
      </c>
      <c r="R25" s="10">
        <v>35</v>
      </c>
      <c r="S25" s="9">
        <f t="shared" si="8"/>
        <v>1.4175779667881734E-2</v>
      </c>
      <c r="T25" s="10">
        <v>57</v>
      </c>
      <c r="U25" s="9">
        <f t="shared" si="9"/>
        <v>1.9414168937329699E-2</v>
      </c>
      <c r="V25" s="10">
        <v>57</v>
      </c>
      <c r="W25" s="9">
        <f t="shared" si="10"/>
        <v>2.2093023255813953E-2</v>
      </c>
      <c r="X25" s="10">
        <v>58</v>
      </c>
      <c r="Y25" s="9">
        <f t="shared" si="11"/>
        <v>2.2825659189295553E-2</v>
      </c>
    </row>
    <row r="26" spans="1:25" x14ac:dyDescent="0.25">
      <c r="A26" s="7" t="s">
        <v>35</v>
      </c>
      <c r="B26" s="10">
        <v>77</v>
      </c>
      <c r="C26" s="9">
        <f t="shared" si="1"/>
        <v>2.589976454759502E-2</v>
      </c>
      <c r="D26" s="10">
        <v>60</v>
      </c>
      <c r="E26" s="9">
        <f t="shared" si="0"/>
        <v>2.2658610271903322E-2</v>
      </c>
      <c r="F26" s="8">
        <v>34</v>
      </c>
      <c r="G26" s="9">
        <f t="shared" si="2"/>
        <v>2.3743016759776536E-2</v>
      </c>
      <c r="H26" s="10">
        <f>40+5</f>
        <v>45</v>
      </c>
      <c r="I26" s="9">
        <f t="shared" si="3"/>
        <v>2.8790786948176585E-2</v>
      </c>
      <c r="J26" s="10">
        <v>36</v>
      </c>
      <c r="K26" s="9">
        <f t="shared" si="4"/>
        <v>2.2973835354179961E-2</v>
      </c>
      <c r="L26" s="10">
        <v>60</v>
      </c>
      <c r="M26" s="9">
        <f t="shared" si="5"/>
        <v>3.7783375314861464E-2</v>
      </c>
      <c r="N26" s="10">
        <v>59</v>
      </c>
      <c r="O26" s="9">
        <f t="shared" si="6"/>
        <v>3.342776203966006E-2</v>
      </c>
      <c r="P26" s="10">
        <v>58</v>
      </c>
      <c r="Q26" s="9">
        <f t="shared" si="7"/>
        <v>2.3025009924573243E-2</v>
      </c>
      <c r="R26" s="10">
        <v>46</v>
      </c>
      <c r="S26" s="9">
        <f t="shared" si="8"/>
        <v>1.8631024706358849E-2</v>
      </c>
      <c r="T26" s="10">
        <v>45</v>
      </c>
      <c r="U26" s="9">
        <f t="shared" si="9"/>
        <v>1.5326975476839238E-2</v>
      </c>
      <c r="V26" s="10">
        <v>67</v>
      </c>
      <c r="W26" s="9">
        <f t="shared" si="10"/>
        <v>2.5968992248062015E-2</v>
      </c>
      <c r="X26" s="10">
        <v>37</v>
      </c>
      <c r="Y26" s="9">
        <f t="shared" si="11"/>
        <v>1.4561196379378197E-2</v>
      </c>
    </row>
    <row r="27" spans="1:25" x14ac:dyDescent="0.25">
      <c r="A27" s="7" t="s">
        <v>36</v>
      </c>
      <c r="B27" s="10">
        <v>19</v>
      </c>
      <c r="C27" s="9">
        <f t="shared" si="1"/>
        <v>6.390850992263707E-3</v>
      </c>
      <c r="D27" s="10">
        <v>23</v>
      </c>
      <c r="E27" s="9">
        <f t="shared" si="0"/>
        <v>8.6858006042296078E-3</v>
      </c>
      <c r="F27" s="8">
        <v>7</v>
      </c>
      <c r="G27" s="9">
        <f t="shared" si="2"/>
        <v>4.8882681564245811E-3</v>
      </c>
      <c r="H27" s="10">
        <v>12</v>
      </c>
      <c r="I27" s="9">
        <f t="shared" si="3"/>
        <v>7.677543186180422E-3</v>
      </c>
      <c r="J27" s="10">
        <v>12</v>
      </c>
      <c r="K27" s="9">
        <f t="shared" si="4"/>
        <v>7.6579451180599873E-3</v>
      </c>
      <c r="L27" s="10">
        <v>15</v>
      </c>
      <c r="M27" s="9">
        <f t="shared" si="5"/>
        <v>9.4458438287153661E-3</v>
      </c>
      <c r="N27" s="10">
        <v>8</v>
      </c>
      <c r="O27" s="9">
        <f t="shared" si="6"/>
        <v>4.5325779036827192E-3</v>
      </c>
      <c r="P27" s="10">
        <v>33</v>
      </c>
      <c r="Q27" s="9">
        <f t="shared" si="7"/>
        <v>1.3100436681222707E-2</v>
      </c>
      <c r="R27" s="10">
        <v>23</v>
      </c>
      <c r="S27" s="9">
        <f t="shared" si="8"/>
        <v>9.3155123531794247E-3</v>
      </c>
      <c r="T27" s="10">
        <v>39</v>
      </c>
      <c r="U27" s="9">
        <f t="shared" si="9"/>
        <v>1.3283378746594006E-2</v>
      </c>
      <c r="V27" s="10">
        <v>30</v>
      </c>
      <c r="W27" s="9">
        <f t="shared" si="10"/>
        <v>1.1627906976744186E-2</v>
      </c>
      <c r="X27" s="10">
        <v>36</v>
      </c>
      <c r="Y27" s="9">
        <f t="shared" si="11"/>
        <v>1.4167650531286895E-2</v>
      </c>
    </row>
    <row r="28" spans="1:25" x14ac:dyDescent="0.25">
      <c r="A28" s="7" t="s">
        <v>37</v>
      </c>
      <c r="B28" s="10">
        <v>85</v>
      </c>
      <c r="C28" s="9">
        <f t="shared" si="1"/>
        <v>2.8590649175916583E-2</v>
      </c>
      <c r="D28" s="10">
        <v>67</v>
      </c>
      <c r="E28" s="9">
        <f t="shared" si="0"/>
        <v>2.5302114803625379E-2</v>
      </c>
      <c r="F28" s="8">
        <v>33</v>
      </c>
      <c r="G28" s="9">
        <f t="shared" si="2"/>
        <v>2.3044692737430168E-2</v>
      </c>
      <c r="H28" s="10">
        <f>36+4</f>
        <v>40</v>
      </c>
      <c r="I28" s="9">
        <f t="shared" si="3"/>
        <v>2.5591810620601407E-2</v>
      </c>
      <c r="J28" s="10">
        <v>53</v>
      </c>
      <c r="K28" s="9">
        <f t="shared" si="4"/>
        <v>3.3822590938098279E-2</v>
      </c>
      <c r="L28" s="10">
        <v>38</v>
      </c>
      <c r="M28" s="9">
        <f t="shared" si="5"/>
        <v>2.3929471032745592E-2</v>
      </c>
      <c r="N28" s="10">
        <v>59</v>
      </c>
      <c r="O28" s="9">
        <f t="shared" si="6"/>
        <v>3.342776203966006E-2</v>
      </c>
      <c r="P28" s="10">
        <v>57</v>
      </c>
      <c r="Q28" s="9">
        <f t="shared" si="7"/>
        <v>2.262802699483922E-2</v>
      </c>
      <c r="R28" s="10">
        <v>46</v>
      </c>
      <c r="S28" s="9">
        <f t="shared" si="8"/>
        <v>1.8631024706358849E-2</v>
      </c>
      <c r="T28" s="10">
        <v>59</v>
      </c>
      <c r="U28" s="9">
        <f t="shared" si="9"/>
        <v>2.0095367847411442E-2</v>
      </c>
      <c r="V28" s="10">
        <v>59</v>
      </c>
      <c r="W28" s="9">
        <f t="shared" si="10"/>
        <v>2.2868217054263566E-2</v>
      </c>
      <c r="X28" s="10">
        <v>48</v>
      </c>
      <c r="Y28" s="9">
        <f t="shared" si="11"/>
        <v>1.8890200708382526E-2</v>
      </c>
    </row>
    <row r="29" spans="1:25" x14ac:dyDescent="0.25">
      <c r="A29" s="7" t="s">
        <v>38</v>
      </c>
      <c r="B29" s="10">
        <v>45</v>
      </c>
      <c r="C29" s="9">
        <f t="shared" si="1"/>
        <v>1.5136226034308779E-2</v>
      </c>
      <c r="D29" s="10">
        <v>42</v>
      </c>
      <c r="E29" s="9">
        <f t="shared" si="0"/>
        <v>1.5861027190332326E-2</v>
      </c>
      <c r="F29" s="8">
        <v>27</v>
      </c>
      <c r="G29" s="9">
        <f t="shared" si="2"/>
        <v>1.8854748603351956E-2</v>
      </c>
      <c r="H29" s="10">
        <v>29</v>
      </c>
      <c r="I29" s="9">
        <f t="shared" si="3"/>
        <v>1.8554062699936022E-2</v>
      </c>
      <c r="J29" s="10">
        <v>30</v>
      </c>
      <c r="K29" s="9">
        <f t="shared" si="4"/>
        <v>1.9144862795149969E-2</v>
      </c>
      <c r="L29" s="10">
        <v>29</v>
      </c>
      <c r="M29" s="9">
        <f t="shared" si="5"/>
        <v>1.8261964735516372E-2</v>
      </c>
      <c r="N29" s="10">
        <v>40</v>
      </c>
      <c r="O29" s="9">
        <f t="shared" si="6"/>
        <v>2.2662889518413599E-2</v>
      </c>
      <c r="P29" s="10">
        <v>21</v>
      </c>
      <c r="Q29" s="9">
        <f t="shared" si="7"/>
        <v>8.3366415244144499E-3</v>
      </c>
      <c r="R29" s="10">
        <v>32</v>
      </c>
      <c r="S29" s="9">
        <f t="shared" si="8"/>
        <v>1.2960712839206157E-2</v>
      </c>
      <c r="T29" s="10">
        <v>39</v>
      </c>
      <c r="U29" s="9">
        <f t="shared" si="9"/>
        <v>1.3283378746594006E-2</v>
      </c>
      <c r="V29" s="10">
        <v>34</v>
      </c>
      <c r="W29" s="9">
        <f t="shared" si="10"/>
        <v>1.3178294573643411E-2</v>
      </c>
      <c r="X29" s="10">
        <v>39</v>
      </c>
      <c r="Y29" s="9">
        <f t="shared" si="11"/>
        <v>1.5348288075560802E-2</v>
      </c>
    </row>
    <row r="30" spans="1:25" x14ac:dyDescent="0.25">
      <c r="A30" s="7" t="s">
        <v>39</v>
      </c>
      <c r="B30" s="10">
        <v>69</v>
      </c>
      <c r="C30" s="9">
        <f t="shared" si="1"/>
        <v>2.3208879919273461E-2</v>
      </c>
      <c r="D30" s="10">
        <v>59</v>
      </c>
      <c r="E30" s="9">
        <f t="shared" si="0"/>
        <v>2.22809667673716E-2</v>
      </c>
      <c r="F30" s="8">
        <v>16</v>
      </c>
      <c r="G30" s="9">
        <f t="shared" si="2"/>
        <v>1.11731843575419E-2</v>
      </c>
      <c r="H30" s="10">
        <v>24</v>
      </c>
      <c r="I30" s="9">
        <f t="shared" si="3"/>
        <v>1.5355086372360844E-2</v>
      </c>
      <c r="J30" s="10">
        <v>26</v>
      </c>
      <c r="K30" s="9">
        <f t="shared" si="4"/>
        <v>1.6592214422463305E-2</v>
      </c>
      <c r="L30" s="10">
        <v>22</v>
      </c>
      <c r="M30" s="9">
        <f t="shared" si="5"/>
        <v>1.3853904282115869E-2</v>
      </c>
      <c r="N30" s="10">
        <v>35</v>
      </c>
      <c r="O30" s="9">
        <f t="shared" si="6"/>
        <v>1.9830028328611898E-2</v>
      </c>
      <c r="P30" s="10">
        <v>37</v>
      </c>
      <c r="Q30" s="9">
        <f t="shared" si="7"/>
        <v>1.4688368400158794E-2</v>
      </c>
      <c r="R30" s="10">
        <v>41</v>
      </c>
      <c r="S30" s="9">
        <f t="shared" si="8"/>
        <v>1.6605913325232889E-2</v>
      </c>
      <c r="T30" s="10">
        <v>49</v>
      </c>
      <c r="U30" s="9">
        <f t="shared" si="9"/>
        <v>1.6689373297002725E-2</v>
      </c>
      <c r="V30" s="10">
        <v>33</v>
      </c>
      <c r="W30" s="9">
        <f t="shared" si="10"/>
        <v>1.2790697674418604E-2</v>
      </c>
      <c r="X30" s="10">
        <v>28</v>
      </c>
      <c r="Y30" s="9">
        <f t="shared" si="11"/>
        <v>1.1019283746556474E-2</v>
      </c>
    </row>
    <row r="31" spans="1:25" x14ac:dyDescent="0.25">
      <c r="A31" s="7" t="s">
        <v>40</v>
      </c>
      <c r="B31" s="10">
        <v>28</v>
      </c>
      <c r="C31" s="9">
        <f t="shared" si="1"/>
        <v>9.4180961991254617E-3</v>
      </c>
      <c r="D31" s="10">
        <v>19</v>
      </c>
      <c r="E31" s="9">
        <f t="shared" si="0"/>
        <v>7.1752265861027191E-3</v>
      </c>
      <c r="F31" s="8">
        <v>15</v>
      </c>
      <c r="G31" s="9">
        <f t="shared" si="2"/>
        <v>1.047486033519553E-2</v>
      </c>
      <c r="H31" s="10">
        <v>8</v>
      </c>
      <c r="I31" s="9">
        <f t="shared" si="3"/>
        <v>5.1183621241202813E-3</v>
      </c>
      <c r="J31" s="10">
        <v>11</v>
      </c>
      <c r="K31" s="9">
        <f t="shared" si="4"/>
        <v>7.0197830248883214E-3</v>
      </c>
      <c r="L31" s="10">
        <v>28</v>
      </c>
      <c r="M31" s="9">
        <f t="shared" si="5"/>
        <v>1.7632241813602016E-2</v>
      </c>
      <c r="N31" s="10">
        <v>30</v>
      </c>
      <c r="O31" s="9">
        <f t="shared" si="6"/>
        <v>1.69971671388102E-2</v>
      </c>
      <c r="P31" s="10">
        <v>18</v>
      </c>
      <c r="Q31" s="9">
        <f t="shared" si="7"/>
        <v>7.1456927352123861E-3</v>
      </c>
      <c r="R31" s="10">
        <v>32</v>
      </c>
      <c r="S31" s="9">
        <f t="shared" si="8"/>
        <v>1.2960712839206157E-2</v>
      </c>
      <c r="T31" s="10">
        <v>29</v>
      </c>
      <c r="U31" s="9">
        <f t="shared" si="9"/>
        <v>9.8773841961852862E-3</v>
      </c>
      <c r="V31" s="10">
        <v>32</v>
      </c>
      <c r="W31" s="9">
        <f t="shared" si="10"/>
        <v>1.2403100775193798E-2</v>
      </c>
      <c r="X31" s="10">
        <v>21</v>
      </c>
      <c r="Y31" s="9">
        <f t="shared" si="11"/>
        <v>8.2644628099173556E-3</v>
      </c>
    </row>
    <row r="32" spans="1:25" x14ac:dyDescent="0.25">
      <c r="A32" s="7" t="s">
        <v>41</v>
      </c>
      <c r="B32" s="10">
        <v>111</v>
      </c>
      <c r="C32" s="9">
        <f t="shared" si="1"/>
        <v>3.7336024217961658E-2</v>
      </c>
      <c r="D32" s="10">
        <v>61</v>
      </c>
      <c r="E32" s="9">
        <f t="shared" si="0"/>
        <v>2.3036253776435044E-2</v>
      </c>
      <c r="F32" s="8">
        <v>39</v>
      </c>
      <c r="G32" s="9">
        <f t="shared" si="2"/>
        <v>2.7234636871508379E-2</v>
      </c>
      <c r="H32" s="10">
        <f>43+4</f>
        <v>47</v>
      </c>
      <c r="I32" s="9">
        <f t="shared" si="3"/>
        <v>3.0070377479206652E-2</v>
      </c>
      <c r="J32" s="10">
        <v>53</v>
      </c>
      <c r="K32" s="9">
        <f t="shared" si="4"/>
        <v>3.3822590938098279E-2</v>
      </c>
      <c r="L32" s="10">
        <v>46</v>
      </c>
      <c r="M32" s="9">
        <f t="shared" si="5"/>
        <v>2.8967254408060455E-2</v>
      </c>
      <c r="N32" s="10">
        <v>74</v>
      </c>
      <c r="O32" s="9">
        <f t="shared" si="6"/>
        <v>4.1926345609065156E-2</v>
      </c>
      <c r="P32" s="10">
        <v>100</v>
      </c>
      <c r="Q32" s="9">
        <f t="shared" si="7"/>
        <v>3.9698292973402147E-2</v>
      </c>
      <c r="R32" s="10">
        <v>95</v>
      </c>
      <c r="S32" s="9">
        <f t="shared" si="8"/>
        <v>3.8477116241393279E-2</v>
      </c>
      <c r="T32" s="10">
        <v>156</v>
      </c>
      <c r="U32" s="9">
        <f t="shared" si="9"/>
        <v>5.3133514986376022E-2</v>
      </c>
      <c r="V32" s="10">
        <v>104</v>
      </c>
      <c r="W32" s="9">
        <f t="shared" si="10"/>
        <v>4.0310077519379844E-2</v>
      </c>
      <c r="X32" s="10">
        <v>92</v>
      </c>
      <c r="Y32" s="9">
        <f t="shared" si="11"/>
        <v>3.6206218024399842E-2</v>
      </c>
    </row>
    <row r="33" spans="1:25" x14ac:dyDescent="0.25">
      <c r="A33" s="7" t="s">
        <v>42</v>
      </c>
      <c r="B33" s="10">
        <v>146</v>
      </c>
      <c r="C33" s="9">
        <f t="shared" si="1"/>
        <v>4.9108644466868481E-2</v>
      </c>
      <c r="D33" s="10">
        <v>124</v>
      </c>
      <c r="E33" s="9">
        <f t="shared" si="0"/>
        <v>4.6827794561933533E-2</v>
      </c>
      <c r="F33" s="8">
        <v>97</v>
      </c>
      <c r="G33" s="9">
        <f t="shared" si="2"/>
        <v>6.773743016759777E-2</v>
      </c>
      <c r="H33" s="10">
        <f>62+19</f>
        <v>81</v>
      </c>
      <c r="I33" s="9">
        <f t="shared" si="3"/>
        <v>5.1823416506717852E-2</v>
      </c>
      <c r="J33" s="10">
        <v>62</v>
      </c>
      <c r="K33" s="9">
        <f t="shared" si="4"/>
        <v>3.9566049776643269E-2</v>
      </c>
      <c r="L33" s="10">
        <v>86</v>
      </c>
      <c r="M33" s="9">
        <f t="shared" si="5"/>
        <v>5.4156171284634763E-2</v>
      </c>
      <c r="N33" s="10">
        <v>69</v>
      </c>
      <c r="O33" s="9">
        <f t="shared" si="6"/>
        <v>3.9093484419263455E-2</v>
      </c>
      <c r="P33" s="10">
        <v>91</v>
      </c>
      <c r="Q33" s="9">
        <f t="shared" si="7"/>
        <v>3.6125446605795954E-2</v>
      </c>
      <c r="R33" s="10">
        <v>76</v>
      </c>
      <c r="S33" s="9">
        <f t="shared" si="8"/>
        <v>3.0781692993114621E-2</v>
      </c>
      <c r="T33" s="10">
        <v>104</v>
      </c>
      <c r="U33" s="9">
        <f t="shared" si="9"/>
        <v>3.5422343324250684E-2</v>
      </c>
      <c r="V33" s="10">
        <v>86</v>
      </c>
      <c r="W33" s="9">
        <f t="shared" si="10"/>
        <v>3.3333333333333333E-2</v>
      </c>
      <c r="X33" s="10">
        <v>73</v>
      </c>
      <c r="Y33" s="9">
        <f t="shared" si="11"/>
        <v>2.8728846910665091E-2</v>
      </c>
    </row>
    <row r="34" spans="1:25" x14ac:dyDescent="0.25">
      <c r="A34" s="7" t="s">
        <v>43</v>
      </c>
      <c r="B34" s="10">
        <v>632</v>
      </c>
      <c r="C34" s="9">
        <f t="shared" si="1"/>
        <v>0.21257988563740329</v>
      </c>
      <c r="D34" s="10">
        <v>542</v>
      </c>
      <c r="E34" s="9">
        <f t="shared" si="0"/>
        <v>0.20468277945619334</v>
      </c>
      <c r="F34" s="8">
        <v>304</v>
      </c>
      <c r="G34" s="9">
        <f t="shared" si="2"/>
        <v>0.21229050279329609</v>
      </c>
      <c r="H34" s="10">
        <f>269+110</f>
        <v>379</v>
      </c>
      <c r="I34" s="9">
        <f t="shared" si="3"/>
        <v>0.24248240563019835</v>
      </c>
      <c r="J34" s="10">
        <v>366</v>
      </c>
      <c r="K34" s="9">
        <f t="shared" si="4"/>
        <v>0.23356732610082961</v>
      </c>
      <c r="L34" s="10">
        <v>382</v>
      </c>
      <c r="M34" s="9">
        <f t="shared" si="5"/>
        <v>0.24055415617128464</v>
      </c>
      <c r="N34" s="10">
        <v>310</v>
      </c>
      <c r="O34" s="9">
        <f t="shared" si="6"/>
        <v>0.17563739376770537</v>
      </c>
      <c r="P34" s="10">
        <v>421</v>
      </c>
      <c r="Q34" s="9">
        <f t="shared" si="7"/>
        <v>0.16712981341802302</v>
      </c>
      <c r="R34" s="10">
        <v>439</v>
      </c>
      <c r="S34" s="9">
        <f t="shared" si="8"/>
        <v>0.17780477926285945</v>
      </c>
      <c r="T34" s="10">
        <v>476</v>
      </c>
      <c r="U34" s="9">
        <f t="shared" si="9"/>
        <v>0.16212534059945505</v>
      </c>
      <c r="V34" s="10">
        <v>426</v>
      </c>
      <c r="W34" s="9">
        <f t="shared" si="10"/>
        <v>0.16511627906976745</v>
      </c>
      <c r="X34" s="10">
        <v>443</v>
      </c>
      <c r="Y34" s="9">
        <f t="shared" si="11"/>
        <v>0.17434081070444707</v>
      </c>
    </row>
    <row r="35" spans="1:25" x14ac:dyDescent="0.25">
      <c r="A35" s="7" t="s">
        <v>44</v>
      </c>
      <c r="B35" s="10">
        <v>45</v>
      </c>
      <c r="C35" s="9">
        <f t="shared" si="1"/>
        <v>1.5136226034308779E-2</v>
      </c>
      <c r="D35" s="10">
        <v>32</v>
      </c>
      <c r="E35" s="9">
        <f t="shared" si="0"/>
        <v>1.2084592145015106E-2</v>
      </c>
      <c r="F35" s="8">
        <v>20</v>
      </c>
      <c r="G35" s="9">
        <f t="shared" si="2"/>
        <v>1.3966480446927373E-2</v>
      </c>
      <c r="H35" s="10">
        <v>23</v>
      </c>
      <c r="I35" s="9">
        <f t="shared" si="3"/>
        <v>1.471529110684581E-2</v>
      </c>
      <c r="J35" s="10">
        <v>42</v>
      </c>
      <c r="K35" s="9">
        <f t="shared" si="4"/>
        <v>2.6802807913209957E-2</v>
      </c>
      <c r="L35" s="10">
        <v>36</v>
      </c>
      <c r="M35" s="9">
        <f t="shared" si="5"/>
        <v>2.2670025188916875E-2</v>
      </c>
      <c r="N35" s="10">
        <v>18</v>
      </c>
      <c r="O35" s="9">
        <f t="shared" si="6"/>
        <v>1.0198300283286119E-2</v>
      </c>
      <c r="P35" s="10">
        <v>22</v>
      </c>
      <c r="Q35" s="9">
        <f t="shared" si="7"/>
        <v>8.7336244541484712E-3</v>
      </c>
      <c r="R35" s="10">
        <v>13</v>
      </c>
      <c r="S35" s="9">
        <f t="shared" si="8"/>
        <v>5.2652895909275008E-3</v>
      </c>
      <c r="T35" s="10">
        <v>31</v>
      </c>
      <c r="U35" s="9">
        <f t="shared" si="9"/>
        <v>1.055858310626703E-2</v>
      </c>
      <c r="V35" s="10">
        <v>41</v>
      </c>
      <c r="W35" s="9">
        <f t="shared" si="10"/>
        <v>1.5891472868217054E-2</v>
      </c>
      <c r="X35" s="10">
        <v>32</v>
      </c>
      <c r="Y35" s="9">
        <f t="shared" si="11"/>
        <v>1.2593467138921684E-2</v>
      </c>
    </row>
    <row r="36" spans="1:25" x14ac:dyDescent="0.25">
      <c r="A36" s="7" t="s">
        <v>45</v>
      </c>
      <c r="B36" s="10">
        <v>100</v>
      </c>
      <c r="C36" s="9">
        <f t="shared" si="1"/>
        <v>3.3636057854019512E-2</v>
      </c>
      <c r="D36" s="10">
        <v>98</v>
      </c>
      <c r="E36" s="9">
        <f t="shared" si="0"/>
        <v>3.7009063444108758E-2</v>
      </c>
      <c r="F36" s="8">
        <v>51</v>
      </c>
      <c r="G36" s="9">
        <f t="shared" si="2"/>
        <v>3.5614525139664802E-2</v>
      </c>
      <c r="H36" s="10">
        <f>34+5</f>
        <v>39</v>
      </c>
      <c r="I36" s="9">
        <f t="shared" si="3"/>
        <v>2.4952015355086371E-2</v>
      </c>
      <c r="J36" s="10">
        <v>44</v>
      </c>
      <c r="K36" s="9">
        <f t="shared" si="4"/>
        <v>2.8079132099553285E-2</v>
      </c>
      <c r="L36" s="10">
        <v>34</v>
      </c>
      <c r="M36" s="9">
        <f t="shared" si="5"/>
        <v>2.1410579345088162E-2</v>
      </c>
      <c r="N36" s="10">
        <v>44</v>
      </c>
      <c r="O36" s="9">
        <f t="shared" si="6"/>
        <v>2.4929178470254956E-2</v>
      </c>
      <c r="P36" s="10">
        <v>72</v>
      </c>
      <c r="Q36" s="9">
        <f t="shared" si="7"/>
        <v>2.8582770940849545E-2</v>
      </c>
      <c r="R36" s="10">
        <v>69</v>
      </c>
      <c r="S36" s="9">
        <f t="shared" si="8"/>
        <v>2.7946537059538274E-2</v>
      </c>
      <c r="T36" s="10">
        <v>80</v>
      </c>
      <c r="U36" s="9">
        <f t="shared" si="9"/>
        <v>2.7247956403269755E-2</v>
      </c>
      <c r="V36" s="10">
        <v>69</v>
      </c>
      <c r="W36" s="9">
        <f t="shared" si="10"/>
        <v>2.6744186046511628E-2</v>
      </c>
      <c r="X36" s="10">
        <v>85</v>
      </c>
      <c r="Y36" s="9">
        <f t="shared" si="11"/>
        <v>3.3451397087760723E-2</v>
      </c>
    </row>
    <row r="37" spans="1:25" x14ac:dyDescent="0.25">
      <c r="A37" s="7" t="s">
        <v>46</v>
      </c>
      <c r="B37" s="10">
        <v>26</v>
      </c>
      <c r="C37" s="9">
        <f t="shared" si="1"/>
        <v>8.745375042045072E-3</v>
      </c>
      <c r="D37" s="10">
        <v>31</v>
      </c>
      <c r="E37" s="9">
        <f t="shared" si="0"/>
        <v>1.1706948640483383E-2</v>
      </c>
      <c r="F37" s="8">
        <v>10</v>
      </c>
      <c r="G37" s="9">
        <f t="shared" si="2"/>
        <v>6.9832402234636867E-3</v>
      </c>
      <c r="H37" s="10">
        <v>5</v>
      </c>
      <c r="I37" s="9">
        <f t="shared" si="3"/>
        <v>3.1989763275751758E-3</v>
      </c>
      <c r="J37" s="10">
        <v>9</v>
      </c>
      <c r="K37" s="9">
        <f t="shared" si="4"/>
        <v>5.7434588385449903E-3</v>
      </c>
      <c r="L37" s="10">
        <v>5</v>
      </c>
      <c r="M37" s="9">
        <f t="shared" si="5"/>
        <v>3.1486146095717885E-3</v>
      </c>
      <c r="N37" s="10">
        <v>15</v>
      </c>
      <c r="O37" s="9">
        <f t="shared" si="6"/>
        <v>8.4985835694051E-3</v>
      </c>
      <c r="P37" s="10">
        <v>18</v>
      </c>
      <c r="Q37" s="9">
        <f t="shared" si="7"/>
        <v>7.1456927352123861E-3</v>
      </c>
      <c r="R37" s="10">
        <v>16</v>
      </c>
      <c r="S37" s="9">
        <f t="shared" si="8"/>
        <v>6.4803564196030785E-3</v>
      </c>
      <c r="T37" s="10">
        <v>24</v>
      </c>
      <c r="U37" s="9">
        <f t="shared" si="9"/>
        <v>8.1743869209809257E-3</v>
      </c>
      <c r="V37" s="10">
        <v>36</v>
      </c>
      <c r="W37" s="9">
        <f t="shared" si="10"/>
        <v>1.3953488372093023E-2</v>
      </c>
      <c r="X37" s="10">
        <v>21</v>
      </c>
      <c r="Y37" s="9">
        <f t="shared" si="11"/>
        <v>8.2644628099173556E-3</v>
      </c>
    </row>
    <row r="38" spans="1:25" x14ac:dyDescent="0.25">
      <c r="A38" s="7" t="s">
        <v>47</v>
      </c>
      <c r="B38" s="10">
        <v>89</v>
      </c>
      <c r="C38" s="9">
        <f t="shared" si="1"/>
        <v>2.9936091490077362E-2</v>
      </c>
      <c r="D38" s="10">
        <v>90</v>
      </c>
      <c r="E38" s="9">
        <f t="shared" si="0"/>
        <v>3.3987915407854986E-2</v>
      </c>
      <c r="F38" s="8">
        <v>43</v>
      </c>
      <c r="G38" s="9">
        <f t="shared" si="2"/>
        <v>3.0027932960893854E-2</v>
      </c>
      <c r="H38" s="10">
        <f>49+3</f>
        <v>52</v>
      </c>
      <c r="I38" s="9">
        <f t="shared" si="3"/>
        <v>3.326935380678183E-2</v>
      </c>
      <c r="J38" s="10">
        <v>43</v>
      </c>
      <c r="K38" s="9">
        <f t="shared" si="4"/>
        <v>2.7440970006381619E-2</v>
      </c>
      <c r="L38" s="10">
        <v>33</v>
      </c>
      <c r="M38" s="9">
        <f t="shared" si="5"/>
        <v>2.0780856423173802E-2</v>
      </c>
      <c r="N38" s="10">
        <v>44</v>
      </c>
      <c r="O38" s="9">
        <f t="shared" si="6"/>
        <v>2.4929178470254956E-2</v>
      </c>
      <c r="P38" s="10">
        <v>43</v>
      </c>
      <c r="Q38" s="9">
        <f t="shared" si="7"/>
        <v>1.7070265978562923E-2</v>
      </c>
      <c r="R38" s="10">
        <v>63</v>
      </c>
      <c r="S38" s="9">
        <f t="shared" si="8"/>
        <v>2.551640340218712E-2</v>
      </c>
      <c r="T38" s="10">
        <v>75</v>
      </c>
      <c r="U38" s="9">
        <f t="shared" si="9"/>
        <v>2.5544959128065394E-2</v>
      </c>
      <c r="V38" s="10">
        <v>48</v>
      </c>
      <c r="W38" s="9">
        <f t="shared" si="10"/>
        <v>1.8604651162790697E-2</v>
      </c>
      <c r="X38" s="10">
        <v>99</v>
      </c>
      <c r="Y38" s="9">
        <f t="shared" si="11"/>
        <v>3.896103896103896E-2</v>
      </c>
    </row>
    <row r="39" spans="1:25" x14ac:dyDescent="0.25">
      <c r="A39" s="7" t="s">
        <v>48</v>
      </c>
      <c r="B39" s="10">
        <v>24</v>
      </c>
      <c r="C39" s="9">
        <f t="shared" si="1"/>
        <v>8.0726538849646822E-3</v>
      </c>
      <c r="D39" s="10">
        <v>70</v>
      </c>
      <c r="E39" s="9">
        <f>D39/$D$40</f>
        <v>2.6435045317220542E-2</v>
      </c>
      <c r="F39" s="8">
        <v>54</v>
      </c>
      <c r="G39" s="9">
        <f t="shared" si="2"/>
        <v>3.7709497206703912E-2</v>
      </c>
      <c r="H39" s="10">
        <v>48</v>
      </c>
      <c r="I39" s="9">
        <f t="shared" si="3"/>
        <v>3.0710172744721688E-2</v>
      </c>
      <c r="J39" s="10">
        <v>13</v>
      </c>
      <c r="K39" s="9">
        <f t="shared" si="4"/>
        <v>8.2961072112316524E-3</v>
      </c>
      <c r="L39" s="10">
        <v>19</v>
      </c>
      <c r="M39" s="9">
        <f t="shared" si="5"/>
        <v>1.1964735516372796E-2</v>
      </c>
      <c r="N39" s="10">
        <v>4</v>
      </c>
      <c r="O39" s="9">
        <f t="shared" si="6"/>
        <v>2.2662889518413596E-3</v>
      </c>
      <c r="P39" s="10">
        <v>276</v>
      </c>
      <c r="Q39" s="9">
        <f t="shared" si="7"/>
        <v>0.10956728860658992</v>
      </c>
      <c r="R39" s="10">
        <v>211</v>
      </c>
      <c r="S39" s="9">
        <f t="shared" si="8"/>
        <v>8.5459700283515599E-2</v>
      </c>
      <c r="T39" s="10">
        <v>331</v>
      </c>
      <c r="U39" s="9">
        <f t="shared" si="9"/>
        <v>0.11273841961852861</v>
      </c>
      <c r="V39" s="10">
        <v>290</v>
      </c>
      <c r="W39" s="9">
        <f t="shared" si="10"/>
        <v>0.1124031007751938</v>
      </c>
      <c r="X39" s="10">
        <v>254</v>
      </c>
      <c r="Y39" s="9">
        <f t="shared" si="11"/>
        <v>9.9960645415190869E-2</v>
      </c>
    </row>
    <row r="40" spans="1:25" s="15" customFormat="1" x14ac:dyDescent="0.25">
      <c r="A40" s="2" t="s">
        <v>49</v>
      </c>
      <c r="B40" s="3">
        <f>SUM(B9:B39)</f>
        <v>2973</v>
      </c>
      <c r="C40" s="4">
        <f t="shared" ref="C40" si="12">B40/$B$40</f>
        <v>1</v>
      </c>
      <c r="D40" s="3">
        <f>SUM(D9:D39)</f>
        <v>2648</v>
      </c>
      <c r="E40" s="4">
        <f>D40/$D$40</f>
        <v>1</v>
      </c>
      <c r="F40" s="3">
        <f>SUM(F9:F39)</f>
        <v>1432</v>
      </c>
      <c r="G40" s="4">
        <f>SUM(G9:G39)</f>
        <v>1</v>
      </c>
      <c r="H40" s="3">
        <f>SUM(H9:H39)</f>
        <v>1563</v>
      </c>
      <c r="I40" s="4">
        <f t="shared" ref="I40" si="13">H40/$H$40</f>
        <v>1</v>
      </c>
      <c r="J40" s="3">
        <f>SUM(J9:J39)</f>
        <v>1567</v>
      </c>
      <c r="K40" s="4">
        <v>1</v>
      </c>
      <c r="L40" s="11">
        <f>SUM(L9:L39)</f>
        <v>1588</v>
      </c>
      <c r="M40" s="4">
        <f>L40/L40</f>
        <v>1</v>
      </c>
      <c r="N40" s="11">
        <f>SUM(N9:N39)</f>
        <v>1765</v>
      </c>
      <c r="O40" s="4">
        <f>SUM(O9:O39)</f>
        <v>0.99999999999999989</v>
      </c>
      <c r="P40" s="11">
        <f>SUM(P9:P39)</f>
        <v>2519</v>
      </c>
      <c r="Q40" s="4">
        <f>P40/P40</f>
        <v>1</v>
      </c>
      <c r="R40" s="11">
        <f>SUM(R9:R39)</f>
        <v>2469</v>
      </c>
      <c r="S40" s="4">
        <f>R40/R40</f>
        <v>1</v>
      </c>
      <c r="T40" s="11">
        <f>SUM(T9:T39)</f>
        <v>2936</v>
      </c>
      <c r="U40" s="4">
        <f>T40/T40</f>
        <v>1</v>
      </c>
      <c r="V40" s="11">
        <f>SUM(V9:V39)</f>
        <v>2580</v>
      </c>
      <c r="W40" s="4">
        <v>1</v>
      </c>
      <c r="X40" s="11">
        <f>SUM(X9:X39)</f>
        <v>2541</v>
      </c>
      <c r="Y40" s="4">
        <f>SUM(Y9:Y39)</f>
        <v>1</v>
      </c>
    </row>
  </sheetData>
  <mergeCells count="16">
    <mergeCell ref="X7:Y7"/>
    <mergeCell ref="R7:S7"/>
    <mergeCell ref="B7:C7"/>
    <mergeCell ref="D7:E7"/>
    <mergeCell ref="A1:U1"/>
    <mergeCell ref="A3:U3"/>
    <mergeCell ref="A5:W5"/>
    <mergeCell ref="T7:U7"/>
    <mergeCell ref="V7:W7"/>
    <mergeCell ref="M4:Q4"/>
    <mergeCell ref="F7:G7"/>
    <mergeCell ref="H7:I7"/>
    <mergeCell ref="J7:K7"/>
    <mergeCell ref="P7:Q7"/>
    <mergeCell ref="L7:M7"/>
    <mergeCell ref="N7:O7"/>
  </mergeCells>
  <pageMargins left="0.511811024" right="0.511811024" top="0.78740157499999996" bottom="0.78740157499999996" header="0.31496062000000002" footer="0.31496062000000002"/>
  <pageSetup paperSize="9" scale="5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AL40"/>
  <sheetViews>
    <sheetView showGridLines="0" tabSelected="1" zoomScale="95" zoomScaleNormal="95" workbookViewId="0">
      <selection activeCell="F28" sqref="F28:G28"/>
    </sheetView>
  </sheetViews>
  <sheetFormatPr defaultRowHeight="15" x14ac:dyDescent="0.25"/>
  <cols>
    <col min="1" max="1" width="8.85546875" customWidth="1"/>
    <col min="2" max="2" width="27.140625" customWidth="1"/>
    <col min="3" max="3" width="11.42578125" customWidth="1"/>
    <col min="4" max="4" width="9.28515625" customWidth="1"/>
    <col min="5" max="5" width="17.28515625" customWidth="1"/>
    <col min="6" max="6" width="18.85546875" customWidth="1"/>
    <col min="7" max="7" width="10.28515625" customWidth="1"/>
    <col min="8" max="8" width="11.5703125" customWidth="1"/>
    <col min="9" max="9" width="9.7109375" customWidth="1"/>
    <col min="10" max="10" width="9.42578125" customWidth="1"/>
    <col min="11" max="11" width="12.5703125" customWidth="1"/>
    <col min="12" max="12" width="9.5703125" customWidth="1"/>
    <col min="13" max="13" width="11" customWidth="1"/>
    <col min="14" max="14" width="12.140625" customWidth="1"/>
    <col min="15" max="15" width="10.5703125" customWidth="1"/>
    <col min="16" max="16" width="10.7109375" customWidth="1"/>
    <col min="17" max="17" width="12.7109375" customWidth="1"/>
    <col min="18" max="18" width="10.42578125" customWidth="1"/>
    <col min="19" max="19" width="10.7109375" customWidth="1"/>
    <col min="20" max="20" width="12.7109375" customWidth="1"/>
    <col min="21" max="21" width="10" customWidth="1"/>
    <col min="22" max="22" width="10.7109375" customWidth="1"/>
    <col min="23" max="23" width="12.140625" style="12" customWidth="1"/>
    <col min="24" max="24" width="9.85546875" style="12" customWidth="1"/>
    <col min="25" max="25" width="10.7109375" customWidth="1"/>
    <col min="26" max="26" width="12" customWidth="1"/>
    <col min="27" max="27" width="9.7109375" customWidth="1"/>
    <col min="28" max="28" width="10.5703125" customWidth="1"/>
    <col min="29" max="29" width="11.85546875" customWidth="1"/>
    <col min="30" max="30" width="9.7109375" customWidth="1"/>
    <col min="31" max="31" width="10.85546875" customWidth="1"/>
    <col min="32" max="32" width="12" customWidth="1"/>
    <col min="33" max="33" width="9.5703125" customWidth="1"/>
    <col min="34" max="34" width="10" customWidth="1"/>
    <col min="35" max="35" width="13" customWidth="1"/>
    <col min="36" max="36" width="9.5703125" customWidth="1"/>
    <col min="37" max="37" width="10.7109375" customWidth="1"/>
    <col min="38" max="38" width="12.42578125" customWidth="1"/>
    <col min="39" max="39" width="14.5703125" customWidth="1"/>
  </cols>
  <sheetData>
    <row r="2" spans="1:38" s="23" customFormat="1" ht="36" x14ac:dyDescent="0.55000000000000004">
      <c r="A2" s="42" t="s">
        <v>54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32"/>
      <c r="AI2" s="32"/>
    </row>
    <row r="3" spans="1:38" ht="7.5" customHeight="1" x14ac:dyDescent="0.25"/>
    <row r="4" spans="1:38" ht="13.5" customHeight="1" x14ac:dyDescent="0.25">
      <c r="A4" s="43" t="s">
        <v>55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</row>
    <row r="5" spans="1:38" s="27" customFormat="1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</row>
    <row r="6" spans="1:38" s="27" customFormat="1" x14ac:dyDescent="0.25">
      <c r="A6" s="63"/>
      <c r="B6" s="63"/>
      <c r="C6" s="63"/>
      <c r="D6" s="63"/>
      <c r="E6" s="63"/>
      <c r="F6" s="63"/>
      <c r="G6" s="63"/>
      <c r="H6" s="63"/>
      <c r="W6" s="30"/>
      <c r="X6" s="30"/>
    </row>
    <row r="7" spans="1:38" s="27" customFormat="1" x14ac:dyDescent="0.25">
      <c r="B7" s="44" t="s">
        <v>73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</row>
    <row r="8" spans="1:38" s="27" customFormat="1" x14ac:dyDescent="0.25">
      <c r="W8" s="30"/>
      <c r="X8" s="30"/>
    </row>
    <row r="9" spans="1:38" s="27" customFormat="1" ht="21" customHeight="1" x14ac:dyDescent="0.25">
      <c r="A9" s="59" t="s">
        <v>56</v>
      </c>
      <c r="B9" s="59"/>
      <c r="C9" s="56" t="s">
        <v>3</v>
      </c>
      <c r="D9" s="56"/>
      <c r="E9" s="56"/>
      <c r="F9" s="56" t="s">
        <v>4</v>
      </c>
      <c r="G9" s="56"/>
      <c r="H9" s="56"/>
      <c r="I9" s="56" t="s">
        <v>5</v>
      </c>
      <c r="J9" s="56"/>
      <c r="K9" s="56"/>
      <c r="L9" s="56" t="s">
        <v>6</v>
      </c>
      <c r="M9" s="56"/>
      <c r="N9" s="56"/>
      <c r="O9" s="56" t="s">
        <v>7</v>
      </c>
      <c r="P9" s="56"/>
      <c r="Q9" s="56"/>
      <c r="R9" s="56" t="s">
        <v>8</v>
      </c>
      <c r="S9" s="56"/>
      <c r="T9" s="56"/>
      <c r="U9" s="56" t="s">
        <v>9</v>
      </c>
      <c r="V9" s="56"/>
      <c r="W9" s="56"/>
      <c r="X9" s="56" t="s">
        <v>10</v>
      </c>
      <c r="Y9" s="56"/>
      <c r="Z9" s="56"/>
      <c r="AA9" s="56" t="s">
        <v>11</v>
      </c>
      <c r="AB9" s="56"/>
      <c r="AC9" s="56"/>
      <c r="AD9" s="56" t="s">
        <v>12</v>
      </c>
      <c r="AE9" s="56"/>
      <c r="AF9" s="56"/>
      <c r="AG9" s="56" t="s">
        <v>13</v>
      </c>
      <c r="AH9" s="56"/>
      <c r="AI9" s="56"/>
      <c r="AJ9" s="56" t="s">
        <v>14</v>
      </c>
      <c r="AK9" s="56"/>
      <c r="AL9" s="56"/>
    </row>
    <row r="10" spans="1:38" s="27" customFormat="1" x14ac:dyDescent="0.25">
      <c r="A10" s="59"/>
      <c r="B10" s="59"/>
      <c r="C10" s="57" t="s">
        <v>57</v>
      </c>
      <c r="D10" s="57"/>
      <c r="E10" s="24" t="s">
        <v>58</v>
      </c>
      <c r="F10" s="57" t="s">
        <v>57</v>
      </c>
      <c r="G10" s="57"/>
      <c r="H10" s="24" t="s">
        <v>58</v>
      </c>
      <c r="I10" s="57" t="s">
        <v>57</v>
      </c>
      <c r="J10" s="57"/>
      <c r="K10" s="24" t="s">
        <v>58</v>
      </c>
      <c r="L10" s="57" t="s">
        <v>57</v>
      </c>
      <c r="M10" s="57"/>
      <c r="N10" s="24" t="s">
        <v>58</v>
      </c>
      <c r="O10" s="57" t="s">
        <v>57</v>
      </c>
      <c r="P10" s="57"/>
      <c r="Q10" s="24" t="s">
        <v>58</v>
      </c>
      <c r="R10" s="57" t="s">
        <v>57</v>
      </c>
      <c r="S10" s="57"/>
      <c r="T10" s="24" t="s">
        <v>58</v>
      </c>
      <c r="U10" s="57" t="s">
        <v>57</v>
      </c>
      <c r="V10" s="57"/>
      <c r="W10" s="24" t="s">
        <v>58</v>
      </c>
      <c r="X10" s="57" t="s">
        <v>57</v>
      </c>
      <c r="Y10" s="57"/>
      <c r="Z10" s="24" t="s">
        <v>58</v>
      </c>
      <c r="AA10" s="57" t="s">
        <v>57</v>
      </c>
      <c r="AB10" s="57"/>
      <c r="AC10" s="24" t="s">
        <v>58</v>
      </c>
      <c r="AD10" s="57" t="s">
        <v>57</v>
      </c>
      <c r="AE10" s="57"/>
      <c r="AF10" s="24" t="s">
        <v>58</v>
      </c>
      <c r="AG10" s="57" t="s">
        <v>57</v>
      </c>
      <c r="AH10" s="57"/>
      <c r="AI10" s="24" t="s">
        <v>58</v>
      </c>
      <c r="AJ10" s="57" t="s">
        <v>57</v>
      </c>
      <c r="AK10" s="57"/>
      <c r="AL10" s="24" t="s">
        <v>58</v>
      </c>
    </row>
    <row r="11" spans="1:38" s="27" customFormat="1" ht="31.5" customHeight="1" x14ac:dyDescent="0.25">
      <c r="A11" s="45" t="s">
        <v>74</v>
      </c>
      <c r="B11" s="45"/>
      <c r="C11" s="61" t="s">
        <v>79</v>
      </c>
      <c r="D11" s="62"/>
      <c r="E11" s="25" t="s">
        <v>84</v>
      </c>
      <c r="F11" s="71">
        <v>0.95640000000000003</v>
      </c>
      <c r="G11" s="72"/>
      <c r="H11" s="73">
        <v>4.36E-2</v>
      </c>
      <c r="I11" s="74">
        <v>0.97160000000000002</v>
      </c>
      <c r="J11" s="74"/>
      <c r="K11" s="73">
        <v>2.8400000000000002E-2</v>
      </c>
      <c r="L11" s="74">
        <v>0.94950000000000001</v>
      </c>
      <c r="M11" s="74"/>
      <c r="N11" s="73">
        <v>5.0500000000000003E-2</v>
      </c>
      <c r="O11" s="74">
        <v>0.92889999999999995</v>
      </c>
      <c r="P11" s="74"/>
      <c r="Q11" s="73">
        <v>7.1099999999999997E-2</v>
      </c>
      <c r="R11" s="74">
        <v>0.95569999999999999</v>
      </c>
      <c r="S11" s="74"/>
      <c r="T11" s="73">
        <v>4.7300000000000002E-2</v>
      </c>
      <c r="U11" s="74">
        <v>0.91830000000000001</v>
      </c>
      <c r="V11" s="74"/>
      <c r="W11" s="73">
        <v>8.1699999999999995E-2</v>
      </c>
      <c r="X11" s="74">
        <v>0.93859999999999999</v>
      </c>
      <c r="Y11" s="74"/>
      <c r="Z11" s="73">
        <v>6.1400000000000003E-2</v>
      </c>
      <c r="AA11" s="74">
        <v>0.95609999999999995</v>
      </c>
      <c r="AB11" s="74"/>
      <c r="AC11" s="73">
        <v>4.3900000000000002E-2</v>
      </c>
      <c r="AD11" s="74">
        <v>0.91869999999999996</v>
      </c>
      <c r="AE11" s="74"/>
      <c r="AF11" s="73">
        <v>8.1299999999999997E-2</v>
      </c>
      <c r="AG11" s="74">
        <v>0.93459999999999999</v>
      </c>
      <c r="AH11" s="74"/>
      <c r="AI11" s="73">
        <v>6.54E-2</v>
      </c>
      <c r="AJ11" s="74">
        <v>0.93469999999999998</v>
      </c>
      <c r="AK11" s="74"/>
      <c r="AL11" s="73">
        <v>6.5299999999999997E-2</v>
      </c>
    </row>
    <row r="12" spans="1:38" s="27" customFormat="1" ht="31.5" customHeight="1" x14ac:dyDescent="0.25">
      <c r="A12" s="45" t="s">
        <v>75</v>
      </c>
      <c r="B12" s="45"/>
      <c r="C12" s="47" t="s">
        <v>80</v>
      </c>
      <c r="D12" s="48"/>
      <c r="E12" s="25" t="s">
        <v>85</v>
      </c>
      <c r="F12" s="71">
        <v>0.97940000000000005</v>
      </c>
      <c r="G12" s="72"/>
      <c r="H12" s="73">
        <v>2.06E-2</v>
      </c>
      <c r="I12" s="74">
        <v>0.99329999999999996</v>
      </c>
      <c r="J12" s="74"/>
      <c r="K12" s="73">
        <v>6.7000000000000002E-3</v>
      </c>
      <c r="L12" s="74">
        <v>0.99750000000000005</v>
      </c>
      <c r="M12" s="74"/>
      <c r="N12" s="73">
        <v>2.5000000000000001E-3</v>
      </c>
      <c r="O12" s="74">
        <v>0.95760000000000001</v>
      </c>
      <c r="P12" s="74"/>
      <c r="Q12" s="73">
        <v>4.24E-2</v>
      </c>
      <c r="R12" s="74">
        <v>0.97819999999999996</v>
      </c>
      <c r="S12" s="74"/>
      <c r="T12" s="73">
        <v>2.18E-2</v>
      </c>
      <c r="U12" s="74">
        <v>0.96830000000000005</v>
      </c>
      <c r="V12" s="74"/>
      <c r="W12" s="73">
        <v>3.1699999999999999E-2</v>
      </c>
      <c r="X12" s="74">
        <v>0.97540000000000004</v>
      </c>
      <c r="Y12" s="74"/>
      <c r="Z12" s="73">
        <v>2.46E-2</v>
      </c>
      <c r="AA12" s="74">
        <v>0.98670000000000002</v>
      </c>
      <c r="AB12" s="74"/>
      <c r="AC12" s="73">
        <v>1.3299999999999999E-2</v>
      </c>
      <c r="AD12" s="74">
        <v>0.97950000000000004</v>
      </c>
      <c r="AE12" s="74"/>
      <c r="AF12" s="73">
        <v>2.0500000000000001E-2</v>
      </c>
      <c r="AG12" s="74">
        <v>0.96870000000000001</v>
      </c>
      <c r="AH12" s="74"/>
      <c r="AI12" s="73">
        <v>3.1300000000000001E-2</v>
      </c>
      <c r="AJ12" s="74">
        <v>0.97740000000000005</v>
      </c>
      <c r="AK12" s="74"/>
      <c r="AL12" s="73">
        <v>2.2599999999999999E-2</v>
      </c>
    </row>
    <row r="13" spans="1:38" s="27" customFormat="1" ht="31.5" customHeight="1" x14ac:dyDescent="0.25">
      <c r="A13" s="45" t="s">
        <v>76</v>
      </c>
      <c r="B13" s="45"/>
      <c r="C13" s="47" t="s">
        <v>81</v>
      </c>
      <c r="D13" s="48"/>
      <c r="E13" s="25" t="s">
        <v>86</v>
      </c>
      <c r="F13" s="71">
        <v>0.98370000000000002</v>
      </c>
      <c r="G13" s="72"/>
      <c r="H13" s="73">
        <v>1.6299999999999999E-2</v>
      </c>
      <c r="I13" s="74">
        <v>0.98729999999999996</v>
      </c>
      <c r="J13" s="74"/>
      <c r="K13" s="73">
        <v>1.2699999999999999E-2</v>
      </c>
      <c r="L13" s="74">
        <v>0.98340000000000005</v>
      </c>
      <c r="M13" s="74"/>
      <c r="N13" s="73">
        <v>1.66E-2</v>
      </c>
      <c r="O13" s="74">
        <v>0.95530000000000004</v>
      </c>
      <c r="P13" s="74"/>
      <c r="Q13" s="73">
        <v>4.4699999999999997E-2</v>
      </c>
      <c r="R13" s="74">
        <v>0.98760000000000003</v>
      </c>
      <c r="S13" s="74"/>
      <c r="T13" s="73">
        <v>1.24E-2</v>
      </c>
      <c r="U13" s="74">
        <v>0.96730000000000005</v>
      </c>
      <c r="V13" s="74"/>
      <c r="W13" s="73">
        <v>3.27E-2</v>
      </c>
      <c r="X13" s="74">
        <v>0.98229999999999995</v>
      </c>
      <c r="Y13" s="74"/>
      <c r="Z13" s="73">
        <v>1.77E-2</v>
      </c>
      <c r="AA13" s="74">
        <v>0.97719999999999996</v>
      </c>
      <c r="AB13" s="74"/>
      <c r="AC13" s="73">
        <v>2.2800000000000001E-2</v>
      </c>
      <c r="AD13" s="74">
        <v>0.95609999999999995</v>
      </c>
      <c r="AE13" s="74"/>
      <c r="AF13" s="73">
        <v>4.3900000000000002E-2</v>
      </c>
      <c r="AG13" s="74">
        <v>0.94769999999999999</v>
      </c>
      <c r="AH13" s="74"/>
      <c r="AI13" s="73">
        <v>5.2299999999999999E-2</v>
      </c>
      <c r="AJ13" s="74">
        <v>0.9647</v>
      </c>
      <c r="AK13" s="74"/>
      <c r="AL13" s="73">
        <v>3.5299999999999998E-2</v>
      </c>
    </row>
    <row r="14" spans="1:38" s="27" customFormat="1" ht="31.5" customHeight="1" x14ac:dyDescent="0.25">
      <c r="A14" s="45" t="s">
        <v>77</v>
      </c>
      <c r="B14" s="45"/>
      <c r="C14" s="47" t="s">
        <v>82</v>
      </c>
      <c r="D14" s="48"/>
      <c r="E14" s="25" t="s">
        <v>87</v>
      </c>
      <c r="F14" s="71">
        <v>0.98209999999999997</v>
      </c>
      <c r="G14" s="72"/>
      <c r="H14" s="73">
        <v>1.7899999999999999E-2</v>
      </c>
      <c r="I14" s="74">
        <v>0.99850000000000005</v>
      </c>
      <c r="J14" s="74"/>
      <c r="K14" s="73">
        <v>1.5E-3</v>
      </c>
      <c r="L14" s="74">
        <v>1</v>
      </c>
      <c r="M14" s="74"/>
      <c r="N14" s="73">
        <v>0</v>
      </c>
      <c r="O14" s="71">
        <v>0.99009999999999998</v>
      </c>
      <c r="P14" s="72"/>
      <c r="Q14" s="73">
        <v>9.9000000000000008E-3</v>
      </c>
      <c r="R14" s="71">
        <v>1</v>
      </c>
      <c r="S14" s="72"/>
      <c r="T14" s="73">
        <v>0</v>
      </c>
      <c r="U14" s="71">
        <v>0.96630000000000005</v>
      </c>
      <c r="V14" s="72"/>
      <c r="W14" s="73">
        <v>3.3700000000000001E-2</v>
      </c>
      <c r="X14" s="71">
        <v>0.97689999999999999</v>
      </c>
      <c r="Y14" s="72"/>
      <c r="Z14" s="73">
        <v>2.3099999999999999E-2</v>
      </c>
      <c r="AA14" s="71">
        <v>0.98199999999999998</v>
      </c>
      <c r="AB14" s="72"/>
      <c r="AC14" s="73">
        <v>1.7999999999999999E-2</v>
      </c>
      <c r="AD14" s="71">
        <v>0.95569999999999999</v>
      </c>
      <c r="AE14" s="72"/>
      <c r="AF14" s="73">
        <v>4.4299999999999999E-2</v>
      </c>
      <c r="AG14" s="71">
        <v>0.96789999999999998</v>
      </c>
      <c r="AH14" s="72"/>
      <c r="AI14" s="73">
        <v>3.2099999999999997E-2</v>
      </c>
      <c r="AJ14" s="71">
        <v>0.99519999999999997</v>
      </c>
      <c r="AK14" s="72"/>
      <c r="AL14" s="73">
        <v>4.7999999999999996E-3</v>
      </c>
    </row>
    <row r="15" spans="1:38" s="27" customFormat="1" ht="31.5" customHeight="1" x14ac:dyDescent="0.25">
      <c r="A15" s="46" t="s">
        <v>78</v>
      </c>
      <c r="B15" s="46"/>
      <c r="C15" s="47" t="s">
        <v>83</v>
      </c>
      <c r="D15" s="48"/>
      <c r="E15" s="25" t="s">
        <v>88</v>
      </c>
      <c r="F15" s="74">
        <v>0.97509999999999997</v>
      </c>
      <c r="G15" s="74"/>
      <c r="H15" s="73">
        <v>2.4899999999999999E-2</v>
      </c>
      <c r="I15" s="74">
        <v>0.98609999999999998</v>
      </c>
      <c r="J15" s="74"/>
      <c r="K15" s="73">
        <v>1.3899999999999999E-2</v>
      </c>
      <c r="L15" s="74">
        <v>0.97940000000000005</v>
      </c>
      <c r="M15" s="74"/>
      <c r="N15" s="73">
        <v>2.06E-2</v>
      </c>
      <c r="O15" s="71">
        <v>0.95299999999999996</v>
      </c>
      <c r="P15" s="72"/>
      <c r="Q15" s="73">
        <v>4.7E-2</v>
      </c>
      <c r="R15" s="71">
        <v>0.97629999999999995</v>
      </c>
      <c r="S15" s="72"/>
      <c r="T15" s="73">
        <v>2.3699999999999999E-2</v>
      </c>
      <c r="U15" s="71">
        <v>0.9526</v>
      </c>
      <c r="V15" s="72"/>
      <c r="W15" s="73">
        <v>4.7399999999999998E-2</v>
      </c>
      <c r="X15" s="71">
        <v>0.96850000000000003</v>
      </c>
      <c r="Y15" s="72"/>
      <c r="Z15" s="73">
        <v>3.15E-2</v>
      </c>
      <c r="AA15" s="71">
        <v>0.97450000000000003</v>
      </c>
      <c r="AB15" s="72"/>
      <c r="AC15" s="73">
        <v>2.5499999999999998E-2</v>
      </c>
      <c r="AD15" s="71">
        <v>0.95389999999999997</v>
      </c>
      <c r="AE15" s="72"/>
      <c r="AF15" s="73">
        <v>4.6100000000000002E-2</v>
      </c>
      <c r="AG15" s="71">
        <v>0.95350000000000001</v>
      </c>
      <c r="AH15" s="72"/>
      <c r="AI15" s="73">
        <v>4.65E-2</v>
      </c>
      <c r="AJ15" s="71">
        <v>0.96540000000000004</v>
      </c>
      <c r="AK15" s="72"/>
      <c r="AL15" s="73">
        <v>3.4599999999999999E-2</v>
      </c>
    </row>
    <row r="16" spans="1:38" s="27" customFormat="1" x14ac:dyDescent="0.25">
      <c r="A16" s="26"/>
      <c r="B16" s="26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</row>
    <row r="17" spans="1:38" s="27" customFormat="1" ht="15.75" customHeight="1" x14ac:dyDescent="0.25">
      <c r="D17" s="30"/>
      <c r="E17" s="30"/>
      <c r="F17" s="30"/>
      <c r="G17" s="31"/>
      <c r="H17" s="31"/>
      <c r="I17" s="30"/>
      <c r="J17" s="31"/>
      <c r="K17" s="31"/>
      <c r="L17" s="30"/>
      <c r="M17" s="31"/>
      <c r="N17" s="31"/>
      <c r="O17" s="30"/>
      <c r="P17" s="31"/>
      <c r="Q17" s="31"/>
      <c r="R17" s="30"/>
      <c r="S17" s="31"/>
      <c r="T17" s="31"/>
      <c r="U17" s="30"/>
      <c r="V17" s="31"/>
      <c r="W17" s="31"/>
      <c r="X17" s="30"/>
      <c r="Y17" s="31"/>
      <c r="Z17" s="31"/>
      <c r="AA17" s="30"/>
      <c r="AB17" s="31"/>
      <c r="AC17" s="31"/>
      <c r="AD17" s="30"/>
      <c r="AE17" s="31"/>
      <c r="AF17" s="31"/>
      <c r="AG17" s="30"/>
      <c r="AH17" s="31"/>
      <c r="AI17" s="31"/>
      <c r="AJ17" s="30"/>
      <c r="AK17" s="31"/>
      <c r="AL17" s="31"/>
    </row>
    <row r="18" spans="1:38" s="27" customFormat="1" ht="23.25" customHeight="1" x14ac:dyDescent="0.25">
      <c r="A18" s="59" t="s">
        <v>56</v>
      </c>
      <c r="B18" s="59"/>
      <c r="C18" s="49" t="s">
        <v>3</v>
      </c>
      <c r="D18" s="50"/>
      <c r="E18" s="51"/>
      <c r="F18" s="49" t="s">
        <v>4</v>
      </c>
      <c r="G18" s="50"/>
      <c r="H18" s="51"/>
      <c r="I18" s="49" t="s">
        <v>5</v>
      </c>
      <c r="J18" s="50"/>
      <c r="K18" s="51"/>
      <c r="L18" s="49" t="s">
        <v>6</v>
      </c>
      <c r="M18" s="50"/>
      <c r="N18" s="51"/>
      <c r="O18" s="49" t="s">
        <v>7</v>
      </c>
      <c r="P18" s="50"/>
      <c r="Q18" s="51"/>
      <c r="R18" s="49" t="s">
        <v>8</v>
      </c>
      <c r="S18" s="50"/>
      <c r="T18" s="51"/>
      <c r="U18" s="49" t="s">
        <v>9</v>
      </c>
      <c r="V18" s="50"/>
      <c r="W18" s="51"/>
      <c r="X18" s="49" t="s">
        <v>10</v>
      </c>
      <c r="Y18" s="50"/>
      <c r="Z18" s="51"/>
      <c r="AA18" s="49" t="s">
        <v>11</v>
      </c>
      <c r="AB18" s="50"/>
      <c r="AC18" s="51"/>
      <c r="AD18" s="49" t="s">
        <v>12</v>
      </c>
      <c r="AE18" s="50"/>
      <c r="AF18" s="51"/>
      <c r="AG18" s="49" t="s">
        <v>13</v>
      </c>
      <c r="AH18" s="50"/>
      <c r="AI18" s="51"/>
      <c r="AJ18" s="49" t="s">
        <v>14</v>
      </c>
      <c r="AK18" s="50"/>
      <c r="AL18" s="51"/>
    </row>
    <row r="19" spans="1:38" s="27" customFormat="1" ht="54.75" customHeight="1" x14ac:dyDescent="0.25">
      <c r="A19" s="59"/>
      <c r="B19" s="59"/>
      <c r="C19" s="19" t="s">
        <v>71</v>
      </c>
      <c r="D19" s="19" t="s">
        <v>72</v>
      </c>
      <c r="E19" s="19" t="s">
        <v>70</v>
      </c>
      <c r="F19" s="19" t="s">
        <v>71</v>
      </c>
      <c r="G19" s="19" t="s">
        <v>72</v>
      </c>
      <c r="H19" s="19" t="s">
        <v>70</v>
      </c>
      <c r="I19" s="19" t="s">
        <v>71</v>
      </c>
      <c r="J19" s="19" t="s">
        <v>72</v>
      </c>
      <c r="K19" s="19" t="s">
        <v>70</v>
      </c>
      <c r="L19" s="19" t="s">
        <v>71</v>
      </c>
      <c r="M19" s="19" t="s">
        <v>72</v>
      </c>
      <c r="N19" s="19" t="s">
        <v>70</v>
      </c>
      <c r="O19" s="19" t="s">
        <v>71</v>
      </c>
      <c r="P19" s="19" t="s">
        <v>72</v>
      </c>
      <c r="Q19" s="19" t="s">
        <v>70</v>
      </c>
      <c r="R19" s="19" t="s">
        <v>71</v>
      </c>
      <c r="S19" s="19" t="s">
        <v>72</v>
      </c>
      <c r="T19" s="19" t="s">
        <v>70</v>
      </c>
      <c r="U19" s="19" t="s">
        <v>71</v>
      </c>
      <c r="V19" s="19" t="s">
        <v>72</v>
      </c>
      <c r="W19" s="19" t="s">
        <v>70</v>
      </c>
      <c r="X19" s="19" t="s">
        <v>71</v>
      </c>
      <c r="Y19" s="19" t="s">
        <v>72</v>
      </c>
      <c r="Z19" s="19" t="s">
        <v>70</v>
      </c>
      <c r="AA19" s="19" t="s">
        <v>71</v>
      </c>
      <c r="AB19" s="19" t="s">
        <v>72</v>
      </c>
      <c r="AC19" s="19" t="s">
        <v>70</v>
      </c>
      <c r="AD19" s="19" t="s">
        <v>71</v>
      </c>
      <c r="AE19" s="19" t="s">
        <v>72</v>
      </c>
      <c r="AF19" s="19" t="s">
        <v>70</v>
      </c>
      <c r="AG19" s="19" t="s">
        <v>71</v>
      </c>
      <c r="AH19" s="19" t="s">
        <v>72</v>
      </c>
      <c r="AI19" s="19" t="s">
        <v>70</v>
      </c>
      <c r="AJ19" s="19" t="s">
        <v>71</v>
      </c>
      <c r="AK19" s="19" t="s">
        <v>72</v>
      </c>
      <c r="AL19" s="19" t="s">
        <v>70</v>
      </c>
    </row>
    <row r="20" spans="1:38" s="27" customFormat="1" ht="45.75" customHeight="1" x14ac:dyDescent="0.25">
      <c r="A20" s="60" t="s">
        <v>65</v>
      </c>
      <c r="B20" s="60"/>
      <c r="C20" s="20">
        <v>3312</v>
      </c>
      <c r="D20" s="20">
        <v>234</v>
      </c>
      <c r="E20" s="21">
        <v>7.0652173913043473E-2</v>
      </c>
      <c r="F20" s="76">
        <v>3070</v>
      </c>
      <c r="G20" s="76">
        <v>211</v>
      </c>
      <c r="H20" s="21">
        <v>6.8729641693811072E-2</v>
      </c>
      <c r="I20" s="20">
        <v>3271</v>
      </c>
      <c r="J20" s="20">
        <v>208</v>
      </c>
      <c r="K20" s="21">
        <v>6.3589116478141236E-2</v>
      </c>
      <c r="L20" s="20">
        <v>2690</v>
      </c>
      <c r="M20" s="20">
        <v>194</v>
      </c>
      <c r="N20" s="21">
        <v>7.2118959107806691E-2</v>
      </c>
      <c r="O20" s="81">
        <v>2937</v>
      </c>
      <c r="P20" s="81">
        <v>277</v>
      </c>
      <c r="Q20" s="21">
        <v>9.4313925774599933E-2</v>
      </c>
      <c r="R20" s="20">
        <v>2474</v>
      </c>
      <c r="S20" s="20">
        <v>289</v>
      </c>
      <c r="T20" s="21">
        <v>0.11681487469684722</v>
      </c>
      <c r="U20" s="20">
        <v>2356</v>
      </c>
      <c r="V20" s="20">
        <v>262</v>
      </c>
      <c r="W20" s="21">
        <v>0.11120543293718166</v>
      </c>
      <c r="X20" s="20">
        <v>2322</v>
      </c>
      <c r="Y20" s="20">
        <v>153</v>
      </c>
      <c r="Z20" s="21">
        <v>6.589147286821706E-2</v>
      </c>
      <c r="AA20" s="20">
        <v>2432</v>
      </c>
      <c r="AB20" s="20">
        <v>187</v>
      </c>
      <c r="AC20" s="21">
        <v>7.6891447368421059E-2</v>
      </c>
      <c r="AD20" s="20">
        <v>2514</v>
      </c>
      <c r="AE20" s="20">
        <v>171</v>
      </c>
      <c r="AF20" s="21">
        <v>6.8019093078758947E-2</v>
      </c>
      <c r="AG20" s="20">
        <v>2502</v>
      </c>
      <c r="AH20" s="20">
        <v>156</v>
      </c>
      <c r="AI20" s="21">
        <v>6.235011990407674E-2</v>
      </c>
      <c r="AJ20" s="20">
        <v>2586</v>
      </c>
      <c r="AK20" s="80">
        <v>114</v>
      </c>
      <c r="AL20" s="21">
        <f>AK20/AJ20</f>
        <v>4.4083526682134569E-2</v>
      </c>
    </row>
    <row r="21" spans="1:38" s="27" customFormat="1" ht="45.75" customHeight="1" x14ac:dyDescent="0.25">
      <c r="A21" s="60" t="s">
        <v>66</v>
      </c>
      <c r="B21" s="60"/>
      <c r="C21" s="20">
        <v>690</v>
      </c>
      <c r="D21" s="20">
        <v>204</v>
      </c>
      <c r="E21" s="21">
        <v>0.29565217391304349</v>
      </c>
      <c r="F21" s="76">
        <v>633</v>
      </c>
      <c r="G21" s="76">
        <v>135</v>
      </c>
      <c r="H21" s="21">
        <v>0.2132701421800948</v>
      </c>
      <c r="I21" s="20">
        <v>715</v>
      </c>
      <c r="J21" s="20">
        <v>150</v>
      </c>
      <c r="K21" s="21">
        <v>0.20979020979020979</v>
      </c>
      <c r="L21" s="20">
        <v>684</v>
      </c>
      <c r="M21" s="20">
        <v>135</v>
      </c>
      <c r="N21" s="21">
        <v>0.19736842105263158</v>
      </c>
      <c r="O21" s="81">
        <v>759</v>
      </c>
      <c r="P21" s="81">
        <v>178</v>
      </c>
      <c r="Q21" s="21">
        <v>0.23451910408432147</v>
      </c>
      <c r="R21" s="20">
        <v>728</v>
      </c>
      <c r="S21" s="20">
        <v>158</v>
      </c>
      <c r="T21" s="21">
        <v>0.21703296703296704</v>
      </c>
      <c r="U21" s="20">
        <v>699</v>
      </c>
      <c r="V21" s="20">
        <v>210</v>
      </c>
      <c r="W21" s="21">
        <v>0.30042918454935624</v>
      </c>
      <c r="X21" s="20">
        <v>709</v>
      </c>
      <c r="Y21" s="20">
        <v>199</v>
      </c>
      <c r="Z21" s="21">
        <v>0.28067700987306066</v>
      </c>
      <c r="AA21" s="20">
        <v>658</v>
      </c>
      <c r="AB21" s="20">
        <v>213</v>
      </c>
      <c r="AC21" s="21">
        <v>0.32370820668693007</v>
      </c>
      <c r="AD21" s="20">
        <v>680</v>
      </c>
      <c r="AE21" s="20">
        <v>233</v>
      </c>
      <c r="AF21" s="21">
        <v>0.34264705882352942</v>
      </c>
      <c r="AG21" s="20">
        <v>606</v>
      </c>
      <c r="AH21" s="20">
        <v>221</v>
      </c>
      <c r="AI21" s="21">
        <v>0.36468646864686466</v>
      </c>
      <c r="AJ21" s="80">
        <v>604</v>
      </c>
      <c r="AK21" s="80">
        <v>167</v>
      </c>
      <c r="AL21" s="21">
        <f>AK21/AJ21</f>
        <v>0.27649006622516559</v>
      </c>
    </row>
    <row r="22" spans="1:38" s="27" customFormat="1" ht="45.75" customHeight="1" x14ac:dyDescent="0.25">
      <c r="A22" s="60" t="s">
        <v>67</v>
      </c>
      <c r="B22" s="60"/>
      <c r="C22" s="20">
        <v>3796</v>
      </c>
      <c r="D22" s="20">
        <v>307</v>
      </c>
      <c r="E22" s="21">
        <v>8.0874604847207585E-2</v>
      </c>
      <c r="F22" s="76">
        <v>3877</v>
      </c>
      <c r="G22" s="76">
        <v>326</v>
      </c>
      <c r="H22" s="21">
        <v>8.4085633221563066E-2</v>
      </c>
      <c r="I22" s="20">
        <v>3971</v>
      </c>
      <c r="J22" s="20">
        <v>316</v>
      </c>
      <c r="K22" s="21">
        <v>7.9576932762528335E-2</v>
      </c>
      <c r="L22" s="20">
        <v>3847</v>
      </c>
      <c r="M22" s="20">
        <v>287</v>
      </c>
      <c r="N22" s="21">
        <v>7.4603587210813616E-2</v>
      </c>
      <c r="O22" s="81">
        <v>7354</v>
      </c>
      <c r="P22" s="81">
        <v>345</v>
      </c>
      <c r="Q22" s="21">
        <v>4.6913244492793035E-2</v>
      </c>
      <c r="R22" s="20">
        <v>4154</v>
      </c>
      <c r="S22" s="20">
        <v>316</v>
      </c>
      <c r="T22" s="21">
        <v>7.6071256620125177E-2</v>
      </c>
      <c r="U22" s="20">
        <v>4373</v>
      </c>
      <c r="V22" s="20">
        <v>333</v>
      </c>
      <c r="W22" s="21">
        <v>7.6149096729933682E-2</v>
      </c>
      <c r="X22" s="20">
        <v>7518</v>
      </c>
      <c r="Y22" s="20">
        <v>232</v>
      </c>
      <c r="Z22" s="21">
        <v>3.0859271082734771E-2</v>
      </c>
      <c r="AA22" s="20">
        <v>7679</v>
      </c>
      <c r="AB22" s="20">
        <v>263</v>
      </c>
      <c r="AC22" s="21">
        <v>3.4249251204583928E-2</v>
      </c>
      <c r="AD22" s="20">
        <v>8340</v>
      </c>
      <c r="AE22" s="20">
        <v>266</v>
      </c>
      <c r="AF22" s="21">
        <v>3.1894484412470024E-2</v>
      </c>
      <c r="AG22" s="20">
        <v>7224</v>
      </c>
      <c r="AH22" s="20">
        <v>279</v>
      </c>
      <c r="AI22" s="21">
        <v>3.8621262458471764E-2</v>
      </c>
      <c r="AJ22" s="20">
        <v>7655</v>
      </c>
      <c r="AK22" s="80">
        <v>258</v>
      </c>
      <c r="AL22" s="21">
        <f>AK22/AJ22</f>
        <v>3.370346178967995E-2</v>
      </c>
    </row>
    <row r="23" spans="1:38" s="27" customFormat="1" ht="45.75" customHeight="1" x14ac:dyDescent="0.25">
      <c r="A23" s="60" t="s">
        <v>68</v>
      </c>
      <c r="B23" s="60"/>
      <c r="C23" s="20">
        <v>691</v>
      </c>
      <c r="D23" s="20">
        <v>125</v>
      </c>
      <c r="E23" s="21">
        <v>0.18089725036179399</v>
      </c>
      <c r="F23" s="76">
        <v>625</v>
      </c>
      <c r="G23" s="76">
        <v>143</v>
      </c>
      <c r="H23" s="21">
        <v>0.2288</v>
      </c>
      <c r="I23" s="20">
        <v>718</v>
      </c>
      <c r="J23" s="20">
        <v>152</v>
      </c>
      <c r="K23" s="21">
        <v>0.2116991643454039</v>
      </c>
      <c r="L23" s="20">
        <v>671</v>
      </c>
      <c r="M23" s="20">
        <v>138</v>
      </c>
      <c r="N23" s="21">
        <v>0.20566318926974664</v>
      </c>
      <c r="O23" s="81">
        <v>667</v>
      </c>
      <c r="P23" s="81">
        <v>157</v>
      </c>
      <c r="Q23" s="21">
        <v>0.2353823088455772</v>
      </c>
      <c r="R23" s="20">
        <v>706</v>
      </c>
      <c r="S23" s="20">
        <v>118</v>
      </c>
      <c r="T23" s="21">
        <v>0.16713881019830029</v>
      </c>
      <c r="U23" s="20">
        <v>722</v>
      </c>
      <c r="V23" s="20">
        <v>132</v>
      </c>
      <c r="W23" s="21">
        <v>0.18282548476454294</v>
      </c>
      <c r="X23" s="20">
        <v>609</v>
      </c>
      <c r="Y23" s="20">
        <v>62</v>
      </c>
      <c r="Z23" s="21">
        <v>0.10180623973727422</v>
      </c>
      <c r="AA23" s="20">
        <v>583</v>
      </c>
      <c r="AB23" s="20">
        <v>74</v>
      </c>
      <c r="AC23" s="21">
        <v>0.12692967409948541</v>
      </c>
      <c r="AD23" s="20">
        <v>581</v>
      </c>
      <c r="AE23" s="20">
        <v>78</v>
      </c>
      <c r="AF23" s="21">
        <v>0.13425129087779691</v>
      </c>
      <c r="AG23" s="20">
        <v>528</v>
      </c>
      <c r="AH23" s="20">
        <v>97</v>
      </c>
      <c r="AI23" s="21">
        <v>0.18371212121212122</v>
      </c>
      <c r="AJ23" s="80">
        <v>519</v>
      </c>
      <c r="AK23" s="80">
        <v>69</v>
      </c>
      <c r="AL23" s="21">
        <f>AK23/AJ23</f>
        <v>0.13294797687861271</v>
      </c>
    </row>
    <row r="24" spans="1:38" s="27" customFormat="1" ht="15.75" x14ac:dyDescent="0.25">
      <c r="A24" s="70" t="s">
        <v>69</v>
      </c>
      <c r="B24" s="70"/>
      <c r="C24" s="18">
        <f>SUM(C20:C23)</f>
        <v>8489</v>
      </c>
      <c r="D24" s="18">
        <f>SUM(D20:D23)</f>
        <v>870</v>
      </c>
      <c r="E24" s="21">
        <v>0.62807620303508904</v>
      </c>
      <c r="F24" s="77">
        <v>8205</v>
      </c>
      <c r="G24" s="77">
        <v>815</v>
      </c>
      <c r="H24" s="21">
        <v>0.59488541709546894</v>
      </c>
      <c r="I24" s="78">
        <v>8675</v>
      </c>
      <c r="J24" s="78">
        <v>826</v>
      </c>
      <c r="K24" s="21">
        <v>0.56465542337628327</v>
      </c>
      <c r="L24" s="79">
        <v>7892</v>
      </c>
      <c r="M24" s="79">
        <v>754</v>
      </c>
      <c r="N24" s="21">
        <v>0.54975415664099847</v>
      </c>
      <c r="O24" s="82">
        <v>11717</v>
      </c>
      <c r="P24" s="82">
        <v>957</v>
      </c>
      <c r="Q24" s="21">
        <v>0.61112858319729169</v>
      </c>
      <c r="R24" s="83">
        <v>8062</v>
      </c>
      <c r="S24" s="83">
        <v>881</v>
      </c>
      <c r="T24" s="21">
        <v>0.57705790854823968</v>
      </c>
      <c r="U24" s="83">
        <v>8150</v>
      </c>
      <c r="V24" s="83">
        <v>937</v>
      </c>
      <c r="W24" s="21">
        <v>0.67060919898101456</v>
      </c>
      <c r="X24" s="83">
        <v>11158</v>
      </c>
      <c r="Y24" s="83">
        <v>646</v>
      </c>
      <c r="Z24" s="21">
        <v>0.47923399356128671</v>
      </c>
      <c r="AA24" s="83">
        <v>11352</v>
      </c>
      <c r="AB24" s="83">
        <v>737</v>
      </c>
      <c r="AC24" s="21">
        <v>0.56177857935942055</v>
      </c>
      <c r="AD24" s="83">
        <v>12115</v>
      </c>
      <c r="AE24" s="83">
        <v>748</v>
      </c>
      <c r="AF24" s="21">
        <v>0.57681192719255536</v>
      </c>
      <c r="AG24" s="83">
        <v>10860</v>
      </c>
      <c r="AH24" s="83">
        <v>753</v>
      </c>
      <c r="AI24" s="21">
        <v>0.64936997222153436</v>
      </c>
      <c r="AJ24" s="83">
        <f>SUM(AJ20:AJ23)</f>
        <v>11364</v>
      </c>
      <c r="AK24" s="75">
        <f>SUM(AK20:AK23)</f>
        <v>608</v>
      </c>
      <c r="AL24" s="21">
        <f>SUM(AL20:AL23)</f>
        <v>0.48722503157559283</v>
      </c>
    </row>
    <row r="25" spans="1:38" s="22" customFormat="1" ht="36" customHeight="1" x14ac:dyDescent="0.25"/>
    <row r="26" spans="1:38" s="27" customFormat="1" x14ac:dyDescent="0.25">
      <c r="A26" s="64" t="s">
        <v>59</v>
      </c>
      <c r="B26" s="65"/>
      <c r="C26" s="49" t="s">
        <v>3</v>
      </c>
      <c r="D26" s="50"/>
      <c r="E26" s="51"/>
      <c r="F26" s="49" t="s">
        <v>4</v>
      </c>
      <c r="G26" s="50"/>
      <c r="H26" s="51"/>
      <c r="I26" s="49" t="s">
        <v>5</v>
      </c>
      <c r="J26" s="50"/>
      <c r="K26" s="51"/>
      <c r="L26" s="49" t="s">
        <v>6</v>
      </c>
      <c r="M26" s="50"/>
      <c r="N26" s="51"/>
      <c r="O26" s="49" t="s">
        <v>7</v>
      </c>
      <c r="P26" s="50"/>
      <c r="Q26" s="51"/>
      <c r="R26" s="49" t="s">
        <v>8</v>
      </c>
      <c r="S26" s="50"/>
      <c r="T26" s="51"/>
      <c r="U26" s="49" t="s">
        <v>9</v>
      </c>
      <c r="V26" s="50"/>
      <c r="W26" s="51"/>
      <c r="X26" s="49" t="s">
        <v>10</v>
      </c>
      <c r="Y26" s="50"/>
      <c r="Z26" s="51"/>
      <c r="AA26" s="49" t="s">
        <v>11</v>
      </c>
      <c r="AB26" s="50"/>
      <c r="AC26" s="51"/>
      <c r="AD26" s="49" t="s">
        <v>12</v>
      </c>
      <c r="AE26" s="50"/>
      <c r="AF26" s="51"/>
      <c r="AG26" s="49" t="s">
        <v>13</v>
      </c>
      <c r="AH26" s="50"/>
      <c r="AI26" s="51"/>
      <c r="AJ26" s="49" t="s">
        <v>14</v>
      </c>
      <c r="AK26" s="50"/>
      <c r="AL26" s="51"/>
    </row>
    <row r="27" spans="1:38" s="27" customFormat="1" x14ac:dyDescent="0.25">
      <c r="A27" s="66"/>
      <c r="B27" s="67"/>
      <c r="C27" s="57" t="s">
        <v>60</v>
      </c>
      <c r="D27" s="57"/>
      <c r="E27" s="24" t="s">
        <v>61</v>
      </c>
      <c r="F27" s="52" t="s">
        <v>60</v>
      </c>
      <c r="G27" s="53"/>
      <c r="H27" s="24" t="s">
        <v>61</v>
      </c>
      <c r="I27" s="52" t="s">
        <v>60</v>
      </c>
      <c r="J27" s="53"/>
      <c r="K27" s="24" t="s">
        <v>61</v>
      </c>
      <c r="L27" s="52" t="s">
        <v>60</v>
      </c>
      <c r="M27" s="53"/>
      <c r="N27" s="24" t="s">
        <v>61</v>
      </c>
      <c r="O27" s="52" t="s">
        <v>60</v>
      </c>
      <c r="P27" s="53"/>
      <c r="Q27" s="24" t="s">
        <v>61</v>
      </c>
      <c r="R27" s="52" t="s">
        <v>60</v>
      </c>
      <c r="S27" s="53"/>
      <c r="T27" s="24" t="s">
        <v>61</v>
      </c>
      <c r="U27" s="52" t="s">
        <v>60</v>
      </c>
      <c r="V27" s="53"/>
      <c r="W27" s="24" t="s">
        <v>61</v>
      </c>
      <c r="X27" s="52" t="s">
        <v>60</v>
      </c>
      <c r="Y27" s="53"/>
      <c r="Z27" s="24" t="s">
        <v>61</v>
      </c>
      <c r="AA27" s="52" t="s">
        <v>60</v>
      </c>
      <c r="AB27" s="53"/>
      <c r="AC27" s="24" t="s">
        <v>61</v>
      </c>
      <c r="AD27" s="52" t="s">
        <v>60</v>
      </c>
      <c r="AE27" s="53"/>
      <c r="AF27" s="24" t="s">
        <v>61</v>
      </c>
      <c r="AG27" s="52" t="s">
        <v>60</v>
      </c>
      <c r="AH27" s="53"/>
      <c r="AI27" s="24" t="s">
        <v>61</v>
      </c>
      <c r="AJ27" s="52" t="s">
        <v>60</v>
      </c>
      <c r="AK27" s="53"/>
      <c r="AL27" s="24" t="s">
        <v>61</v>
      </c>
    </row>
    <row r="28" spans="1:38" s="27" customFormat="1" x14ac:dyDescent="0.25">
      <c r="A28" s="68" t="s">
        <v>62</v>
      </c>
      <c r="B28" s="69"/>
      <c r="C28" s="58">
        <v>9</v>
      </c>
      <c r="D28" s="58"/>
      <c r="E28" s="29">
        <v>9</v>
      </c>
      <c r="F28" s="54">
        <v>5</v>
      </c>
      <c r="G28" s="55"/>
      <c r="H28" s="29">
        <v>5</v>
      </c>
      <c r="I28" s="54">
        <v>6</v>
      </c>
      <c r="J28" s="55"/>
      <c r="K28" s="29">
        <v>6</v>
      </c>
      <c r="L28" s="54">
        <v>5</v>
      </c>
      <c r="M28" s="55"/>
      <c r="N28" s="29">
        <v>5</v>
      </c>
      <c r="O28" s="54">
        <v>12</v>
      </c>
      <c r="P28" s="55"/>
      <c r="Q28" s="29">
        <v>12</v>
      </c>
      <c r="R28" s="54">
        <v>10</v>
      </c>
      <c r="S28" s="55"/>
      <c r="T28" s="29">
        <v>10</v>
      </c>
      <c r="U28" s="54">
        <v>8</v>
      </c>
      <c r="V28" s="55"/>
      <c r="W28" s="29">
        <v>8</v>
      </c>
      <c r="X28" s="54">
        <v>3</v>
      </c>
      <c r="Y28" s="55"/>
      <c r="Z28" s="29">
        <v>3</v>
      </c>
      <c r="AA28" s="54">
        <v>18</v>
      </c>
      <c r="AB28" s="55"/>
      <c r="AC28" s="29">
        <v>18</v>
      </c>
      <c r="AD28" s="54">
        <v>4</v>
      </c>
      <c r="AE28" s="55"/>
      <c r="AF28" s="29">
        <v>4</v>
      </c>
      <c r="AG28" s="54">
        <v>10</v>
      </c>
      <c r="AH28" s="55"/>
      <c r="AI28" s="29">
        <v>10</v>
      </c>
      <c r="AJ28" s="54">
        <v>2</v>
      </c>
      <c r="AK28" s="55"/>
      <c r="AL28" s="29">
        <v>2</v>
      </c>
    </row>
    <row r="29" spans="1:38" s="27" customFormat="1" x14ac:dyDescent="0.25">
      <c r="W29" s="30"/>
      <c r="X29" s="30"/>
    </row>
    <row r="30" spans="1:38" s="27" customFormat="1" x14ac:dyDescent="0.25">
      <c r="W30" s="30"/>
      <c r="X30" s="30"/>
    </row>
    <row r="31" spans="1:38" s="27" customFormat="1" x14ac:dyDescent="0.25">
      <c r="W31" s="30"/>
      <c r="X31" s="30"/>
    </row>
    <row r="32" spans="1:38" s="27" customFormat="1" x14ac:dyDescent="0.25">
      <c r="W32" s="30"/>
      <c r="X32" s="30"/>
    </row>
    <row r="33" spans="23:24" s="27" customFormat="1" x14ac:dyDescent="0.25">
      <c r="W33" s="30"/>
      <c r="X33" s="30"/>
    </row>
    <row r="34" spans="23:24" s="27" customFormat="1" x14ac:dyDescent="0.25">
      <c r="W34" s="30"/>
      <c r="X34" s="30"/>
    </row>
    <row r="35" spans="23:24" s="27" customFormat="1" x14ac:dyDescent="0.25">
      <c r="W35" s="30"/>
      <c r="X35" s="30"/>
    </row>
    <row r="36" spans="23:24" s="27" customFormat="1" x14ac:dyDescent="0.25">
      <c r="W36" s="30"/>
      <c r="X36" s="30"/>
    </row>
    <row r="37" spans="23:24" s="27" customFormat="1" x14ac:dyDescent="0.25">
      <c r="W37" s="30"/>
      <c r="X37" s="30"/>
    </row>
    <row r="38" spans="23:24" s="27" customFormat="1" x14ac:dyDescent="0.25">
      <c r="W38" s="30"/>
      <c r="X38" s="30"/>
    </row>
    <row r="39" spans="23:24" s="27" customFormat="1" x14ac:dyDescent="0.25">
      <c r="W39" s="30"/>
      <c r="X39" s="30"/>
    </row>
    <row r="40" spans="23:24" s="27" customFormat="1" x14ac:dyDescent="0.25">
      <c r="W40" s="30"/>
      <c r="X40" s="30"/>
    </row>
  </sheetData>
  <mergeCells count="150">
    <mergeCell ref="A26:B27"/>
    <mergeCell ref="A28:B28"/>
    <mergeCell ref="A24:B24"/>
    <mergeCell ref="A18:B19"/>
    <mergeCell ref="C18:E18"/>
    <mergeCell ref="A20:B20"/>
    <mergeCell ref="A21:B21"/>
    <mergeCell ref="A22:B22"/>
    <mergeCell ref="A23:B23"/>
    <mergeCell ref="C9:E9"/>
    <mergeCell ref="C10:D10"/>
    <mergeCell ref="C11:D11"/>
    <mergeCell ref="C12:D12"/>
    <mergeCell ref="C13:D13"/>
    <mergeCell ref="A9:B10"/>
    <mergeCell ref="A13:B13"/>
    <mergeCell ref="A12:B12"/>
    <mergeCell ref="A11:B11"/>
    <mergeCell ref="C26:E26"/>
    <mergeCell ref="C27:D27"/>
    <mergeCell ref="C28:D28"/>
    <mergeCell ref="I9:K9"/>
    <mergeCell ref="I10:J10"/>
    <mergeCell ref="I11:J11"/>
    <mergeCell ref="I12:J12"/>
    <mergeCell ref="I13:J13"/>
    <mergeCell ref="I26:K26"/>
    <mergeCell ref="I27:J27"/>
    <mergeCell ref="I28:J28"/>
    <mergeCell ref="I14:J14"/>
    <mergeCell ref="I15:J15"/>
    <mergeCell ref="F18:H18"/>
    <mergeCell ref="F9:H9"/>
    <mergeCell ref="F10:G10"/>
    <mergeCell ref="F11:G11"/>
    <mergeCell ref="F12:G12"/>
    <mergeCell ref="F13:G13"/>
    <mergeCell ref="F26:H26"/>
    <mergeCell ref="F27:G27"/>
    <mergeCell ref="F28:G28"/>
    <mergeCell ref="I18:K18"/>
    <mergeCell ref="L27:M27"/>
    <mergeCell ref="L28:M28"/>
    <mergeCell ref="L18:N18"/>
    <mergeCell ref="O9:Q9"/>
    <mergeCell ref="O10:P10"/>
    <mergeCell ref="O11:P11"/>
    <mergeCell ref="O12:P12"/>
    <mergeCell ref="O13:P13"/>
    <mergeCell ref="O26:Q26"/>
    <mergeCell ref="O27:P27"/>
    <mergeCell ref="O28:P28"/>
    <mergeCell ref="O18:Q18"/>
    <mergeCell ref="L14:M14"/>
    <mergeCell ref="L15:M15"/>
    <mergeCell ref="O14:P14"/>
    <mergeCell ref="O15:P15"/>
    <mergeCell ref="L9:N9"/>
    <mergeCell ref="L10:M10"/>
    <mergeCell ref="L11:M11"/>
    <mergeCell ref="L12:M12"/>
    <mergeCell ref="L13:M13"/>
    <mergeCell ref="L26:N26"/>
    <mergeCell ref="R27:S27"/>
    <mergeCell ref="R28:S28"/>
    <mergeCell ref="R18:T18"/>
    <mergeCell ref="U9:W9"/>
    <mergeCell ref="U10:V10"/>
    <mergeCell ref="U11:V11"/>
    <mergeCell ref="U12:V12"/>
    <mergeCell ref="U13:V13"/>
    <mergeCell ref="U26:W26"/>
    <mergeCell ref="U27:V27"/>
    <mergeCell ref="U28:V28"/>
    <mergeCell ref="U18:W18"/>
    <mergeCell ref="R14:S14"/>
    <mergeCell ref="R15:S15"/>
    <mergeCell ref="U14:V14"/>
    <mergeCell ref="U15:V15"/>
    <mergeCell ref="R10:S10"/>
    <mergeCell ref="R11:S11"/>
    <mergeCell ref="R12:S12"/>
    <mergeCell ref="R13:S13"/>
    <mergeCell ref="R26:T26"/>
    <mergeCell ref="R9:T9"/>
    <mergeCell ref="X27:Y27"/>
    <mergeCell ref="X28:Y28"/>
    <mergeCell ref="X18:Z18"/>
    <mergeCell ref="AA9:AC9"/>
    <mergeCell ref="AA10:AB10"/>
    <mergeCell ref="AA11:AB11"/>
    <mergeCell ref="AA12:AB12"/>
    <mergeCell ref="AA13:AB13"/>
    <mergeCell ref="AA26:AC26"/>
    <mergeCell ref="AA27:AB27"/>
    <mergeCell ref="AA28:AB28"/>
    <mergeCell ref="AA18:AC18"/>
    <mergeCell ref="X14:Y14"/>
    <mergeCell ref="X15:Y15"/>
    <mergeCell ref="AA14:AB14"/>
    <mergeCell ref="AA15:AB15"/>
    <mergeCell ref="X9:Z9"/>
    <mergeCell ref="X10:Y10"/>
    <mergeCell ref="X11:Y11"/>
    <mergeCell ref="X12:Y12"/>
    <mergeCell ref="X13:Y13"/>
    <mergeCell ref="X26:Z26"/>
    <mergeCell ref="AD26:AF26"/>
    <mergeCell ref="AD27:AE27"/>
    <mergeCell ref="AD28:AE28"/>
    <mergeCell ref="AD18:AF18"/>
    <mergeCell ref="AG9:AI9"/>
    <mergeCell ref="AG10:AH10"/>
    <mergeCell ref="AG11:AH11"/>
    <mergeCell ref="AG12:AH12"/>
    <mergeCell ref="AG13:AH13"/>
    <mergeCell ref="AG26:AI26"/>
    <mergeCell ref="AG27:AH27"/>
    <mergeCell ref="AG28:AH28"/>
    <mergeCell ref="AG18:AI18"/>
    <mergeCell ref="AD14:AE14"/>
    <mergeCell ref="AD15:AE15"/>
    <mergeCell ref="AG14:AH14"/>
    <mergeCell ref="AD9:AF9"/>
    <mergeCell ref="AD10:AE10"/>
    <mergeCell ref="AD11:AE11"/>
    <mergeCell ref="AD12:AE12"/>
    <mergeCell ref="AD13:AE13"/>
    <mergeCell ref="AJ26:AL26"/>
    <mergeCell ref="AJ27:AK27"/>
    <mergeCell ref="AJ28:AK28"/>
    <mergeCell ref="AJ18:AL18"/>
    <mergeCell ref="AJ9:AL9"/>
    <mergeCell ref="AJ10:AK10"/>
    <mergeCell ref="AJ11:AK11"/>
    <mergeCell ref="AJ12:AK12"/>
    <mergeCell ref="AJ13:AK13"/>
    <mergeCell ref="AG15:AH15"/>
    <mergeCell ref="AJ14:AK14"/>
    <mergeCell ref="AJ15:AK15"/>
    <mergeCell ref="A2:AG2"/>
    <mergeCell ref="A4:AH5"/>
    <mergeCell ref="B7:AH7"/>
    <mergeCell ref="A14:B14"/>
    <mergeCell ref="A15:B15"/>
    <mergeCell ref="C14:D14"/>
    <mergeCell ref="C15:D15"/>
    <mergeCell ref="F14:G14"/>
    <mergeCell ref="F15:G15"/>
    <mergeCell ref="A6:H6"/>
  </mergeCells>
  <pageMargins left="0.11811023622047245" right="0.11811023622047245" top="0.39370078740157483" bottom="0.19685039370078741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Origem do Usuário PS</vt:lpstr>
      <vt:lpstr>Origem do Usuário Inter</vt:lpstr>
      <vt:lpstr>Origem do Usuário AMB</vt:lpstr>
      <vt:lpstr>Demonst de Atenção ao Usuario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N230092</dc:creator>
  <cp:keywords/>
  <dc:description/>
  <cp:lastModifiedBy>Josiane SAC HRTGB</cp:lastModifiedBy>
  <cp:revision/>
  <dcterms:created xsi:type="dcterms:W3CDTF">2016-07-14T15:00:41Z</dcterms:created>
  <dcterms:modified xsi:type="dcterms:W3CDTF">2026-02-10T14:58:25Z</dcterms:modified>
  <cp:category/>
  <cp:contentStatus/>
</cp:coreProperties>
</file>